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5210d240\総務共有\500_財政\★新地方公会計制度\R2\04_財務書類作成\03_公表\"/>
    </mc:Choice>
  </mc:AlternateContent>
  <bookViews>
    <workbookView xWindow="0" yWindow="0" windowWidth="20490" windowHeight="7110"/>
  </bookViews>
  <sheets>
    <sheet name="貸借対照表（一般）" sheetId="1" r:id="rId1"/>
    <sheet name="行政コスト計算書（一般） " sheetId="2" r:id="rId2"/>
    <sheet name="純資産変動計算書（一般）" sheetId="3" r:id="rId3"/>
    <sheet name="資金収支計算書（一般）" sheetId="4" r:id="rId4"/>
    <sheet name="貸借対照表（目的）" sheetId="5" r:id="rId5"/>
    <sheet name="行政コスト計算書（目的）" sheetId="6" r:id="rId6"/>
    <sheet name="純資産変動計算書（目的）" sheetId="7" r:id="rId7"/>
    <sheet name="資金収支計算書（目的）" sheetId="8" r:id="rId8"/>
    <sheet name="貸借対照表（事業）" sheetId="9" r:id="rId9"/>
    <sheet name="行政コスト計算書（事業）" sheetId="10" r:id="rId10"/>
    <sheet name="純資産変動計算書（事業）" sheetId="11" r:id="rId11"/>
    <sheet name="資金収支計算書（事業）" sheetId="12" r:id="rId12"/>
  </sheets>
  <externalReferences>
    <externalReference r:id="rId13"/>
  </externalReferences>
  <definedNames>
    <definedName name="CSV" localSheetId="1">#REF!</definedName>
    <definedName name="CSV" localSheetId="3">#REF!</definedName>
    <definedName name="CSV" localSheetId="2">#REF!</definedName>
    <definedName name="CSV" localSheetId="0">#REF!</definedName>
    <definedName name="CSV" localSheetId="8">#REF!</definedName>
    <definedName name="CSV" localSheetId="4">#REF!</definedName>
    <definedName name="CSV">#REF!</definedName>
    <definedName name="CSVDATA" localSheetId="1">#REF!</definedName>
    <definedName name="CSVDATA" localSheetId="3">#REF!</definedName>
    <definedName name="CSVDATA" localSheetId="2">#REF!</definedName>
    <definedName name="CSVDATA" localSheetId="0">#REF!</definedName>
    <definedName name="CSVDATA" localSheetId="8">#REF!</definedName>
    <definedName name="CSVDATA" localSheetId="4">#REF!</definedName>
    <definedName name="CSVDATA">#REF!</definedName>
    <definedName name="_xlnm.Print_Area" localSheetId="1">'行政コスト計算書（一般） '!$B$1:$P$44</definedName>
    <definedName name="_xlnm.Print_Area" localSheetId="9">'行政コスト計算書（事業）'!$A$1:$N$39</definedName>
    <definedName name="_xlnm.Print_Area" localSheetId="5">'行政コスト計算書（目的）'!$A$1:$J$40</definedName>
    <definedName name="_xlnm.Print_Area" localSheetId="3">'資金収支計算書（一般）'!$B$1:$O$63</definedName>
    <definedName name="_xlnm.Print_Area" localSheetId="11">'資金収支計算書（事業）'!$A$1:$N$53</definedName>
    <definedName name="_xlnm.Print_Area" localSheetId="7">'資金収支計算書（目的）'!$A$1:$J$54</definedName>
    <definedName name="_xlnm.Print_Area" localSheetId="2">'純資産変動計算書（一般）'!$B$1:$P$26</definedName>
    <definedName name="_xlnm.Print_Area" localSheetId="10">'純資産変動計算書（事業）'!$A$1:$AI$22</definedName>
    <definedName name="_xlnm.Print_Area" localSheetId="6">'純資産変動計算書（目的）'!$A$1:$S$21</definedName>
    <definedName name="_xlnm.Print_Area" localSheetId="0">'貸借対照表（一般）'!$C$1:$AB$65</definedName>
    <definedName name="_xlnm.Print_Area" localSheetId="8">'貸借対照表（事業）'!$A$1:$N$97</definedName>
    <definedName name="_xlnm.Print_Area" localSheetId="4">'貸借対照表（目的）'!$A$1:$J$98</definedName>
    <definedName name="_xlnm.Print_Titles" localSheetId="10">'純資産変動計算書（事業）'!$A:$F</definedName>
    <definedName name="_xlnm.Print_Titles" localSheetId="8">'貸借対照表（事業）'!$A:$F,'貸借対照表（事業）'!$4:$6</definedName>
    <definedName name="_xlnm.Print_Titles" localSheetId="4">'貸借対照表（目的）'!$4:$7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8">#REF!</definedName>
    <definedName name="フォーム共通定義_「画面ＩＤ」入力セルの位置_行" localSheetId="4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3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8">#REF!</definedName>
    <definedName name="フォーム共通定義_「画面ＩＤ」入力セルの位置_列" localSheetId="4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3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8">#REF!</definedName>
    <definedName name="画面イベント定義_「画面ＩＤ」入力セルの位置_行" localSheetId="4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3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8">#REF!</definedName>
    <definedName name="画面イベント定義_「画面ＩＤ」入力セルの位置_列" localSheetId="4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3" l="1"/>
  <c r="N21" i="2"/>
  <c r="Z15" i="1"/>
  <c r="N52" i="12" l="1"/>
  <c r="K52" i="12"/>
  <c r="J52" i="12"/>
  <c r="O48" i="12"/>
  <c r="H43" i="12"/>
  <c r="N43" i="12"/>
  <c r="M43" i="12"/>
  <c r="L43" i="12"/>
  <c r="L39" i="12" s="1"/>
  <c r="K43" i="12"/>
  <c r="J43" i="12"/>
  <c r="O42" i="12"/>
  <c r="I40" i="12"/>
  <c r="N40" i="12"/>
  <c r="M40" i="12"/>
  <c r="L40" i="12"/>
  <c r="K40" i="12"/>
  <c r="K39" i="12" s="1"/>
  <c r="J40" i="12"/>
  <c r="G40" i="12"/>
  <c r="J33" i="12"/>
  <c r="O36" i="12"/>
  <c r="O35" i="12"/>
  <c r="N33" i="12"/>
  <c r="M33" i="12"/>
  <c r="L33" i="12"/>
  <c r="K33" i="12"/>
  <c r="O32" i="12"/>
  <c r="O31" i="12"/>
  <c r="O30" i="12"/>
  <c r="J27" i="12"/>
  <c r="G27" i="12"/>
  <c r="N27" i="12"/>
  <c r="L27" i="12"/>
  <c r="G22" i="12"/>
  <c r="O23" i="12"/>
  <c r="N22" i="12"/>
  <c r="M22" i="12"/>
  <c r="L22" i="12"/>
  <c r="K22" i="12"/>
  <c r="J22" i="12"/>
  <c r="I22" i="12"/>
  <c r="O19" i="12"/>
  <c r="M17" i="12"/>
  <c r="L17" i="12"/>
  <c r="H17" i="12"/>
  <c r="O15" i="12"/>
  <c r="O14" i="12"/>
  <c r="N12" i="12"/>
  <c r="L12" i="12"/>
  <c r="K12" i="12"/>
  <c r="J12" i="12"/>
  <c r="M7" i="12"/>
  <c r="AC21" i="11"/>
  <c r="AF20" i="11"/>
  <c r="AE20" i="11"/>
  <c r="AF19" i="11"/>
  <c r="AE19" i="11"/>
  <c r="AF18" i="11"/>
  <c r="AE18" i="11"/>
  <c r="AF17" i="11"/>
  <c r="AE17" i="11"/>
  <c r="Z21" i="11"/>
  <c r="O16" i="11"/>
  <c r="I16" i="11"/>
  <c r="X15" i="11"/>
  <c r="U15" i="11"/>
  <c r="R15" i="11"/>
  <c r="O15" i="11"/>
  <c r="I15" i="11"/>
  <c r="AC13" i="11"/>
  <c r="AD13" i="11" s="1"/>
  <c r="AE12" i="11"/>
  <c r="AE11" i="11"/>
  <c r="AD11" i="11"/>
  <c r="AA11" i="11"/>
  <c r="X11" i="11"/>
  <c r="U11" i="11"/>
  <c r="R11" i="11"/>
  <c r="O11" i="11"/>
  <c r="L11" i="11"/>
  <c r="I11" i="11"/>
  <c r="AE10" i="11"/>
  <c r="AD10" i="11"/>
  <c r="AA10" i="11"/>
  <c r="X10" i="11"/>
  <c r="U10" i="11"/>
  <c r="R10" i="11"/>
  <c r="O10" i="11"/>
  <c r="L10" i="11"/>
  <c r="I10" i="11"/>
  <c r="AE9" i="11"/>
  <c r="AE8" i="11"/>
  <c r="AC22" i="11"/>
  <c r="N37" i="10"/>
  <c r="M37" i="10"/>
  <c r="L37" i="10"/>
  <c r="K37" i="10"/>
  <c r="J37" i="10"/>
  <c r="O36" i="10"/>
  <c r="O35" i="10"/>
  <c r="O34" i="10"/>
  <c r="G31" i="10"/>
  <c r="O32" i="10"/>
  <c r="N31" i="10"/>
  <c r="M31" i="10"/>
  <c r="L31" i="10"/>
  <c r="K31" i="10"/>
  <c r="J31" i="10"/>
  <c r="I31" i="10"/>
  <c r="N27" i="10"/>
  <c r="L27" i="10"/>
  <c r="J27" i="10"/>
  <c r="H27" i="10"/>
  <c r="O25" i="10"/>
  <c r="O24" i="10"/>
  <c r="J22" i="10"/>
  <c r="M22" i="10"/>
  <c r="K22" i="10"/>
  <c r="M18" i="10"/>
  <c r="L18" i="10"/>
  <c r="J18" i="10"/>
  <c r="O20" i="10"/>
  <c r="I18" i="10"/>
  <c r="G18" i="10"/>
  <c r="L8" i="10"/>
  <c r="J8" i="10"/>
  <c r="N8" i="10"/>
  <c r="O97" i="9"/>
  <c r="N94" i="9"/>
  <c r="G94" i="9"/>
  <c r="O93" i="9"/>
  <c r="N85" i="9"/>
  <c r="L85" i="9"/>
  <c r="K85" i="9"/>
  <c r="J85" i="9"/>
  <c r="O90" i="9"/>
  <c r="O89" i="9"/>
  <c r="O88" i="9"/>
  <c r="O87" i="9"/>
  <c r="G85" i="9"/>
  <c r="G78" i="9" s="1"/>
  <c r="O84" i="9"/>
  <c r="O83" i="9"/>
  <c r="O81" i="9"/>
  <c r="I79" i="9"/>
  <c r="H79" i="9"/>
  <c r="G79" i="9"/>
  <c r="N79" i="9"/>
  <c r="M79" i="9"/>
  <c r="L79" i="9"/>
  <c r="K79" i="9"/>
  <c r="J79" i="9"/>
  <c r="O76" i="9"/>
  <c r="O75" i="9"/>
  <c r="O74" i="9"/>
  <c r="O73" i="9"/>
  <c r="O72" i="9"/>
  <c r="O71" i="9"/>
  <c r="O70" i="9"/>
  <c r="O69" i="9"/>
  <c r="N66" i="9"/>
  <c r="M66" i="9"/>
  <c r="L66" i="9"/>
  <c r="J66" i="9"/>
  <c r="H66" i="9"/>
  <c r="G66" i="9"/>
  <c r="O65" i="9"/>
  <c r="G61" i="9"/>
  <c r="O62" i="9"/>
  <c r="O60" i="9"/>
  <c r="O59" i="9"/>
  <c r="O58" i="9"/>
  <c r="O57" i="9"/>
  <c r="O56" i="9"/>
  <c r="G54" i="9"/>
  <c r="O52" i="9"/>
  <c r="O51" i="9"/>
  <c r="O50" i="9"/>
  <c r="O49" i="9"/>
  <c r="O46" i="9"/>
  <c r="O45" i="9"/>
  <c r="O44" i="9"/>
  <c r="O43" i="9"/>
  <c r="O42" i="9"/>
  <c r="O41" i="9"/>
  <c r="O40" i="9"/>
  <c r="O39" i="9"/>
  <c r="O38" i="9"/>
  <c r="O37" i="9"/>
  <c r="O36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7" i="9"/>
  <c r="O14" i="9"/>
  <c r="O13" i="9"/>
  <c r="O12" i="9"/>
  <c r="J10" i="9"/>
  <c r="J9" i="9" s="1"/>
  <c r="J8" i="9" s="1"/>
  <c r="N10" i="9"/>
  <c r="N9" i="9" s="1"/>
  <c r="N8" i="9" s="1"/>
  <c r="M10" i="9"/>
  <c r="M9" i="9" s="1"/>
  <c r="J53" i="8"/>
  <c r="H53" i="8"/>
  <c r="K49" i="8"/>
  <c r="H44" i="8"/>
  <c r="K44" i="8" s="1"/>
  <c r="J44" i="8"/>
  <c r="I44" i="8"/>
  <c r="K43" i="8"/>
  <c r="H41" i="8"/>
  <c r="G41" i="8"/>
  <c r="J41" i="8"/>
  <c r="I41" i="8"/>
  <c r="I40" i="8" s="1"/>
  <c r="J40" i="8"/>
  <c r="K39" i="8"/>
  <c r="K37" i="8"/>
  <c r="K36" i="8"/>
  <c r="I34" i="8"/>
  <c r="G34" i="8"/>
  <c r="J34" i="8"/>
  <c r="K33" i="8"/>
  <c r="K32" i="8"/>
  <c r="K31" i="8"/>
  <c r="I28" i="8"/>
  <c r="J28" i="8"/>
  <c r="J27" i="8" s="1"/>
  <c r="H23" i="8"/>
  <c r="K24" i="8"/>
  <c r="J23" i="8"/>
  <c r="I23" i="8"/>
  <c r="K20" i="8"/>
  <c r="J18" i="8"/>
  <c r="I18" i="8"/>
  <c r="H18" i="8"/>
  <c r="K16" i="8"/>
  <c r="K15" i="8"/>
  <c r="J13" i="8"/>
  <c r="I13" i="8"/>
  <c r="R15" i="7"/>
  <c r="L15" i="7"/>
  <c r="I15" i="7"/>
  <c r="O14" i="7"/>
  <c r="L14" i="7"/>
  <c r="I14" i="7"/>
  <c r="H20" i="7"/>
  <c r="H21" i="7" s="1"/>
  <c r="Q12" i="7"/>
  <c r="R12" i="7" s="1"/>
  <c r="K12" i="7"/>
  <c r="L12" i="7" s="1"/>
  <c r="R10" i="7"/>
  <c r="O10" i="7"/>
  <c r="L10" i="7"/>
  <c r="I10" i="7"/>
  <c r="R9" i="7"/>
  <c r="O9" i="7"/>
  <c r="L9" i="7"/>
  <c r="I9" i="7"/>
  <c r="P8" i="7"/>
  <c r="R8" i="7" s="1"/>
  <c r="G8" i="7"/>
  <c r="I8" i="7" s="1"/>
  <c r="J38" i="6"/>
  <c r="I38" i="6"/>
  <c r="H38" i="6"/>
  <c r="K37" i="6"/>
  <c r="K36" i="6"/>
  <c r="K35" i="6"/>
  <c r="H32" i="6"/>
  <c r="K33" i="6"/>
  <c r="J32" i="6"/>
  <c r="I32" i="6"/>
  <c r="J28" i="6"/>
  <c r="I28" i="6"/>
  <c r="K26" i="6"/>
  <c r="K25" i="6"/>
  <c r="J23" i="6"/>
  <c r="I23" i="6"/>
  <c r="J19" i="6"/>
  <c r="I19" i="6"/>
  <c r="K21" i="6"/>
  <c r="I9" i="6"/>
  <c r="H9" i="6"/>
  <c r="G9" i="6"/>
  <c r="K98" i="5"/>
  <c r="H95" i="5"/>
  <c r="J95" i="5"/>
  <c r="I95" i="5"/>
  <c r="K94" i="5"/>
  <c r="I86" i="5"/>
  <c r="K91" i="5"/>
  <c r="K90" i="5"/>
  <c r="K89" i="5"/>
  <c r="K88" i="5"/>
  <c r="K85" i="5"/>
  <c r="K84" i="5"/>
  <c r="J80" i="5"/>
  <c r="I80" i="5"/>
  <c r="K82" i="5"/>
  <c r="G80" i="5"/>
  <c r="K77" i="5"/>
  <c r="K76" i="5"/>
  <c r="K75" i="5"/>
  <c r="K74" i="5"/>
  <c r="K73" i="5"/>
  <c r="K72" i="5"/>
  <c r="K71" i="5"/>
  <c r="K70" i="5"/>
  <c r="K69" i="5"/>
  <c r="J67" i="5"/>
  <c r="H67" i="5"/>
  <c r="G67" i="5"/>
  <c r="I67" i="5"/>
  <c r="K66" i="5"/>
  <c r="J62" i="5"/>
  <c r="I62" i="5"/>
  <c r="I54" i="5" s="1"/>
  <c r="H62" i="5"/>
  <c r="G62" i="5"/>
  <c r="K63" i="5"/>
  <c r="K61" i="5"/>
  <c r="K60" i="5"/>
  <c r="K59" i="5"/>
  <c r="K58" i="5"/>
  <c r="K57" i="5"/>
  <c r="H55" i="5"/>
  <c r="K53" i="5"/>
  <c r="K52" i="5"/>
  <c r="K51" i="5"/>
  <c r="K50" i="5"/>
  <c r="K48" i="5"/>
  <c r="K47" i="5"/>
  <c r="K46" i="5"/>
  <c r="K45" i="5"/>
  <c r="K44" i="5"/>
  <c r="K43" i="5"/>
  <c r="K42" i="5"/>
  <c r="K41" i="5"/>
  <c r="K40" i="5"/>
  <c r="K39" i="5"/>
  <c r="K38" i="5"/>
  <c r="K37" i="5"/>
  <c r="H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19" i="5"/>
  <c r="K18" i="5"/>
  <c r="K15" i="5"/>
  <c r="K14" i="5"/>
  <c r="K13" i="5"/>
  <c r="J11" i="5"/>
  <c r="J10" i="5" s="1"/>
  <c r="N39" i="12" l="1"/>
  <c r="M39" i="12"/>
  <c r="N26" i="12"/>
  <c r="L7" i="12"/>
  <c r="L26" i="12"/>
  <c r="G33" i="12"/>
  <c r="J39" i="12"/>
  <c r="I12" i="12"/>
  <c r="M13" i="10"/>
  <c r="G13" i="10"/>
  <c r="J13" i="10"/>
  <c r="I66" i="9"/>
  <c r="I10" i="9"/>
  <c r="N7" i="9"/>
  <c r="N78" i="9"/>
  <c r="N77" i="9" s="1"/>
  <c r="M61" i="9"/>
  <c r="M53" i="9" s="1"/>
  <c r="M8" i="9" s="1"/>
  <c r="M7" i="9" s="1"/>
  <c r="I53" i="8"/>
  <c r="J78" i="9"/>
  <c r="I22" i="10"/>
  <c r="M27" i="10"/>
  <c r="H86" i="5"/>
  <c r="K94" i="9"/>
  <c r="L94" i="9"/>
  <c r="I37" i="10"/>
  <c r="G43" i="12"/>
  <c r="G39" i="12" s="1"/>
  <c r="I9" i="9"/>
  <c r="H80" i="5"/>
  <c r="J8" i="7"/>
  <c r="L8" i="7" s="1"/>
  <c r="K78" i="9"/>
  <c r="L22" i="10"/>
  <c r="J14" i="6"/>
  <c r="G19" i="6"/>
  <c r="K29" i="6"/>
  <c r="H13" i="8"/>
  <c r="K21" i="8"/>
  <c r="I27" i="8"/>
  <c r="L10" i="9"/>
  <c r="L9" i="9" s="1"/>
  <c r="L8" i="9" s="1"/>
  <c r="L7" i="9" s="1"/>
  <c r="G11" i="5"/>
  <c r="K20" i="5"/>
  <c r="K36" i="5"/>
  <c r="K49" i="5"/>
  <c r="H12" i="7"/>
  <c r="I12" i="7" s="1"/>
  <c r="G8" i="8"/>
  <c r="K17" i="8"/>
  <c r="G18" i="8"/>
  <c r="K18" i="8" s="1"/>
  <c r="K22" i="8"/>
  <c r="K25" i="8"/>
  <c r="H10" i="9"/>
  <c r="H9" i="9" s="1"/>
  <c r="H8" i="9" s="1"/>
  <c r="H7" i="9" s="1"/>
  <c r="J94" i="9"/>
  <c r="J77" i="9" s="1"/>
  <c r="N13" i="10"/>
  <c r="K27" i="10"/>
  <c r="H7" i="12"/>
  <c r="G12" i="12"/>
  <c r="N17" i="12"/>
  <c r="I33" i="12"/>
  <c r="J7" i="9"/>
  <c r="H79" i="5"/>
  <c r="J86" i="5"/>
  <c r="J79" i="5" s="1"/>
  <c r="J78" i="5" s="1"/>
  <c r="H40" i="8"/>
  <c r="J7" i="12"/>
  <c r="J6" i="12" s="1"/>
  <c r="H11" i="5"/>
  <c r="H10" i="5" s="1"/>
  <c r="K92" i="5"/>
  <c r="K93" i="5"/>
  <c r="K15" i="6"/>
  <c r="K16" i="6"/>
  <c r="I14" i="6"/>
  <c r="I8" i="6" s="1"/>
  <c r="I7" i="6" s="1"/>
  <c r="I6" i="6" s="1"/>
  <c r="I31" i="6" s="1"/>
  <c r="M7" i="7" s="1"/>
  <c r="O7" i="7" s="1"/>
  <c r="H19" i="6"/>
  <c r="K19" i="6" s="1"/>
  <c r="H28" i="6"/>
  <c r="K40" i="6"/>
  <c r="N12" i="7"/>
  <c r="O12" i="7" s="1"/>
  <c r="J8" i="8"/>
  <c r="J7" i="8" s="1"/>
  <c r="K45" i="8"/>
  <c r="G10" i="9"/>
  <c r="G9" i="9" s="1"/>
  <c r="G8" i="10"/>
  <c r="H13" i="10"/>
  <c r="L13" i="10"/>
  <c r="L7" i="10" s="1"/>
  <c r="G22" i="10"/>
  <c r="G7" i="11"/>
  <c r="J9" i="11"/>
  <c r="L9" i="11" s="1"/>
  <c r="N7" i="12"/>
  <c r="N6" i="12" s="1"/>
  <c r="M12" i="12"/>
  <c r="M6" i="12" s="1"/>
  <c r="M5" i="12" s="1"/>
  <c r="G17" i="12"/>
  <c r="M8" i="7"/>
  <c r="O8" i="7" s="1"/>
  <c r="I27" i="10"/>
  <c r="K56" i="5"/>
  <c r="H23" i="6"/>
  <c r="G38" i="6"/>
  <c r="K38" i="6" s="1"/>
  <c r="I8" i="8"/>
  <c r="I7" i="8" s="1"/>
  <c r="I6" i="8" s="1"/>
  <c r="I47" i="8" s="1"/>
  <c r="I50" i="8" s="1"/>
  <c r="I54" i="8" s="1"/>
  <c r="K12" i="8"/>
  <c r="I61" i="9"/>
  <c r="K13" i="10"/>
  <c r="J7" i="10"/>
  <c r="J6" i="10" s="1"/>
  <c r="J5" i="10" s="1"/>
  <c r="J30" i="10" s="1"/>
  <c r="P8" i="11" s="1"/>
  <c r="R8" i="11" s="1"/>
  <c r="I79" i="5"/>
  <c r="I78" i="5" s="1"/>
  <c r="K38" i="8"/>
  <c r="K46" i="8"/>
  <c r="K61" i="9"/>
  <c r="K53" i="9" s="1"/>
  <c r="L78" i="9"/>
  <c r="M94" i="9"/>
  <c r="I94" i="9"/>
  <c r="L6" i="12"/>
  <c r="L5" i="12" s="1"/>
  <c r="L46" i="12" s="1"/>
  <c r="L49" i="12" s="1"/>
  <c r="I7" i="12"/>
  <c r="J26" i="12"/>
  <c r="H52" i="12"/>
  <c r="N13" i="11"/>
  <c r="O13" i="11" s="1"/>
  <c r="Y9" i="11"/>
  <c r="AA9" i="11" s="1"/>
  <c r="P7" i="11"/>
  <c r="V7" i="11"/>
  <c r="M9" i="11"/>
  <c r="O9" i="11" s="1"/>
  <c r="S9" i="11"/>
  <c r="U9" i="11" s="1"/>
  <c r="Q13" i="11"/>
  <c r="R13" i="11" s="1"/>
  <c r="Z13" i="11"/>
  <c r="AA13" i="11" s="1"/>
  <c r="Z22" i="11"/>
  <c r="G9" i="11"/>
  <c r="I9" i="11" s="1"/>
  <c r="V9" i="11"/>
  <c r="X9" i="11" s="1"/>
  <c r="K13" i="11"/>
  <c r="L13" i="11" s="1"/>
  <c r="M7" i="11"/>
  <c r="T13" i="11"/>
  <c r="U13" i="11" s="1"/>
  <c r="Y7" i="11"/>
  <c r="H13" i="11"/>
  <c r="I13" i="11" s="1"/>
  <c r="J54" i="5"/>
  <c r="G13" i="8"/>
  <c r="K66" i="9"/>
  <c r="H85" i="9"/>
  <c r="H78" i="9" s="1"/>
  <c r="K17" i="5"/>
  <c r="K83" i="5"/>
  <c r="H14" i="6"/>
  <c r="H8" i="6" s="1"/>
  <c r="K24" i="6"/>
  <c r="G28" i="6"/>
  <c r="O15" i="7"/>
  <c r="G28" i="8"/>
  <c r="G27" i="8" s="1"/>
  <c r="H34" i="8"/>
  <c r="I85" i="9"/>
  <c r="I78" i="9" s="1"/>
  <c r="I77" i="9" s="1"/>
  <c r="M85" i="9"/>
  <c r="M78" i="9" s="1"/>
  <c r="K8" i="10"/>
  <c r="I13" i="10"/>
  <c r="K18" i="10"/>
  <c r="AF10" i="11"/>
  <c r="W13" i="11"/>
  <c r="X13" i="11" s="1"/>
  <c r="K17" i="12"/>
  <c r="H33" i="12"/>
  <c r="I11" i="5"/>
  <c r="I10" i="5" s="1"/>
  <c r="I9" i="5" s="1"/>
  <c r="I8" i="5" s="1"/>
  <c r="K16" i="5"/>
  <c r="K64" i="5"/>
  <c r="K65" i="5"/>
  <c r="G86" i="5"/>
  <c r="J9" i="6"/>
  <c r="J8" i="6" s="1"/>
  <c r="J7" i="6" s="1"/>
  <c r="J6" i="6" s="1"/>
  <c r="J31" i="6" s="1"/>
  <c r="P7" i="7" s="1"/>
  <c r="R7" i="7" s="1"/>
  <c r="K18" i="6"/>
  <c r="P6" i="7"/>
  <c r="K20" i="7"/>
  <c r="K21" i="7" s="1"/>
  <c r="K9" i="8"/>
  <c r="K10" i="8"/>
  <c r="K11" i="8"/>
  <c r="K14" i="8"/>
  <c r="K26" i="8"/>
  <c r="H28" i="8"/>
  <c r="H27" i="8" s="1"/>
  <c r="K48" i="8"/>
  <c r="I54" i="9"/>
  <c r="H8" i="10"/>
  <c r="U16" i="11"/>
  <c r="K7" i="12"/>
  <c r="K6" i="12" s="1"/>
  <c r="H12" i="12"/>
  <c r="I17" i="12"/>
  <c r="K27" i="12"/>
  <c r="K26" i="12" s="1"/>
  <c r="J9" i="5"/>
  <c r="J8" i="5" s="1"/>
  <c r="K62" i="5"/>
  <c r="K67" i="5"/>
  <c r="H78" i="5"/>
  <c r="K96" i="5"/>
  <c r="K97" i="5"/>
  <c r="K10" i="6"/>
  <c r="K11" i="6"/>
  <c r="K12" i="6"/>
  <c r="K17" i="6"/>
  <c r="K22" i="6"/>
  <c r="K27" i="6"/>
  <c r="K30" i="6"/>
  <c r="K34" i="6"/>
  <c r="M6" i="7"/>
  <c r="N20" i="7"/>
  <c r="N21" i="7" s="1"/>
  <c r="J6" i="8"/>
  <c r="J47" i="8" s="1"/>
  <c r="J50" i="8" s="1"/>
  <c r="J54" i="8" s="1"/>
  <c r="K30" i="8"/>
  <c r="K51" i="8"/>
  <c r="K52" i="8"/>
  <c r="K10" i="9"/>
  <c r="K9" i="9" s="1"/>
  <c r="H94" i="9"/>
  <c r="I8" i="10"/>
  <c r="M8" i="10"/>
  <c r="M7" i="10" s="1"/>
  <c r="M6" i="10" s="1"/>
  <c r="M5" i="10" s="1"/>
  <c r="M30" i="10" s="1"/>
  <c r="Y8" i="11" s="1"/>
  <c r="AA8" i="11" s="1"/>
  <c r="S7" i="11"/>
  <c r="P9" i="11"/>
  <c r="R9" i="11" s="1"/>
  <c r="AB9" i="11"/>
  <c r="AD9" i="11" s="1"/>
  <c r="H54" i="5"/>
  <c r="K80" i="5"/>
  <c r="K12" i="5"/>
  <c r="K68" i="5"/>
  <c r="K34" i="8"/>
  <c r="K41" i="8"/>
  <c r="G40" i="8"/>
  <c r="K40" i="8" s="1"/>
  <c r="O18" i="9"/>
  <c r="O19" i="9"/>
  <c r="O86" i="9"/>
  <c r="G35" i="5"/>
  <c r="G55" i="5"/>
  <c r="K81" i="5"/>
  <c r="K87" i="5"/>
  <c r="G95" i="5"/>
  <c r="K95" i="5" s="1"/>
  <c r="K13" i="6"/>
  <c r="G14" i="6"/>
  <c r="K28" i="6"/>
  <c r="G77" i="9"/>
  <c r="G53" i="9"/>
  <c r="G23" i="6"/>
  <c r="J6" i="7"/>
  <c r="I13" i="7"/>
  <c r="O13" i="7"/>
  <c r="K19" i="8"/>
  <c r="O34" i="12"/>
  <c r="G53" i="8"/>
  <c r="K53" i="8" s="1"/>
  <c r="K20" i="6"/>
  <c r="K39" i="6"/>
  <c r="G6" i="7"/>
  <c r="Q20" i="7"/>
  <c r="K29" i="8"/>
  <c r="K35" i="8"/>
  <c r="G32" i="6"/>
  <c r="K32" i="6" s="1"/>
  <c r="L13" i="7"/>
  <c r="R13" i="7"/>
  <c r="R14" i="7"/>
  <c r="H8" i="8"/>
  <c r="K42" i="8"/>
  <c r="AF11" i="11"/>
  <c r="G23" i="8"/>
  <c r="K23" i="8" s="1"/>
  <c r="O33" i="10"/>
  <c r="H18" i="10"/>
  <c r="N18" i="10"/>
  <c r="H22" i="10"/>
  <c r="N22" i="10"/>
  <c r="G27" i="10"/>
  <c r="G37" i="10"/>
  <c r="O14" i="11"/>
  <c r="N21" i="11"/>
  <c r="N22" i="11" s="1"/>
  <c r="T21" i="11"/>
  <c r="T22" i="11" s="1"/>
  <c r="L15" i="11"/>
  <c r="AF15" i="11" s="1"/>
  <c r="H31" i="10"/>
  <c r="H37" i="10"/>
  <c r="AB7" i="11"/>
  <c r="R14" i="11"/>
  <c r="Q21" i="11"/>
  <c r="Q22" i="11" s="1"/>
  <c r="W21" i="11"/>
  <c r="AE7" i="11"/>
  <c r="H21" i="11"/>
  <c r="I14" i="11"/>
  <c r="AE14" i="11"/>
  <c r="J7" i="11"/>
  <c r="AF7" i="11"/>
  <c r="K21" i="11"/>
  <c r="L14" i="11"/>
  <c r="AE15" i="11"/>
  <c r="AA16" i="11"/>
  <c r="AE16" i="11"/>
  <c r="H27" i="12"/>
  <c r="G26" i="12"/>
  <c r="L52" i="12"/>
  <c r="J17" i="12"/>
  <c r="I27" i="12"/>
  <c r="I52" i="12"/>
  <c r="M52" i="12"/>
  <c r="G7" i="12"/>
  <c r="H22" i="12"/>
  <c r="M27" i="12"/>
  <c r="M26" i="12" s="1"/>
  <c r="H40" i="12"/>
  <c r="I43" i="12"/>
  <c r="I39" i="12" s="1"/>
  <c r="G52" i="12"/>
  <c r="J5" i="12" l="1"/>
  <c r="N5" i="12"/>
  <c r="N46" i="12" s="1"/>
  <c r="N49" i="12" s="1"/>
  <c r="N53" i="12" s="1"/>
  <c r="I6" i="12"/>
  <c r="I5" i="12" s="1"/>
  <c r="I46" i="12" s="1"/>
  <c r="I49" i="12" s="1"/>
  <c r="I53" i="12" s="1"/>
  <c r="J46" i="12"/>
  <c r="J49" i="12" s="1"/>
  <c r="J53" i="12" s="1"/>
  <c r="I26" i="12"/>
  <c r="K5" i="12"/>
  <c r="K46" i="12" s="1"/>
  <c r="K49" i="12" s="1"/>
  <c r="K53" i="12" s="1"/>
  <c r="N7" i="10"/>
  <c r="G7" i="10"/>
  <c r="K77" i="9"/>
  <c r="H7" i="6"/>
  <c r="H6" i="6" s="1"/>
  <c r="H31" i="6" s="1"/>
  <c r="J7" i="7" s="1"/>
  <c r="K23" i="6"/>
  <c r="K9" i="6"/>
  <c r="O80" i="9"/>
  <c r="O11" i="9"/>
  <c r="O12" i="12"/>
  <c r="O68" i="9"/>
  <c r="O67" i="9"/>
  <c r="AF16" i="11"/>
  <c r="O11" i="12"/>
  <c r="M11" i="7"/>
  <c r="O11" i="7" s="1"/>
  <c r="I53" i="9"/>
  <c r="I8" i="9" s="1"/>
  <c r="I7" i="9" s="1"/>
  <c r="K13" i="8"/>
  <c r="O16" i="9"/>
  <c r="O11" i="10"/>
  <c r="H7" i="8"/>
  <c r="H6" i="8" s="1"/>
  <c r="H47" i="8" s="1"/>
  <c r="H50" i="8" s="1"/>
  <c r="H54" i="8" s="1"/>
  <c r="P11" i="7"/>
  <c r="R11" i="7" s="1"/>
  <c r="R20" i="7" s="1"/>
  <c r="R21" i="7" s="1"/>
  <c r="K8" i="9"/>
  <c r="K7" i="9" s="1"/>
  <c r="H6" i="12"/>
  <c r="H5" i="12" s="1"/>
  <c r="K7" i="10"/>
  <c r="K6" i="10" s="1"/>
  <c r="K5" i="10" s="1"/>
  <c r="K30" i="10" s="1"/>
  <c r="S8" i="11" s="1"/>
  <c r="S12" i="11" s="1"/>
  <c r="U12" i="11" s="1"/>
  <c r="U21" i="11" s="1"/>
  <c r="U22" i="11" s="1"/>
  <c r="G7" i="8"/>
  <c r="G6" i="8" s="1"/>
  <c r="L77" i="9"/>
  <c r="L6" i="10"/>
  <c r="L5" i="10" s="1"/>
  <c r="L30" i="10" s="1"/>
  <c r="V8" i="11" s="1"/>
  <c r="O9" i="10"/>
  <c r="G6" i="10"/>
  <c r="G5" i="10" s="1"/>
  <c r="L53" i="12"/>
  <c r="O10" i="12"/>
  <c r="O95" i="9"/>
  <c r="O35" i="9"/>
  <c r="K86" i="5"/>
  <c r="M46" i="12"/>
  <c r="M49" i="12" s="1"/>
  <c r="M53" i="12" s="1"/>
  <c r="O10" i="10"/>
  <c r="H9" i="5"/>
  <c r="H8" i="5" s="1"/>
  <c r="O44" i="12"/>
  <c r="H7" i="10"/>
  <c r="H6" i="10" s="1"/>
  <c r="H5" i="10" s="1"/>
  <c r="H30" i="10" s="1"/>
  <c r="J8" i="11" s="1"/>
  <c r="O18" i="12"/>
  <c r="O38" i="10"/>
  <c r="O55" i="9"/>
  <c r="M77" i="9"/>
  <c r="AF14" i="11"/>
  <c r="AF9" i="11"/>
  <c r="Y12" i="11"/>
  <c r="AA12" i="11" s="1"/>
  <c r="AA21" i="11" s="1"/>
  <c r="P12" i="11"/>
  <c r="R12" i="11" s="1"/>
  <c r="R21" i="11" s="1"/>
  <c r="R22" i="11" s="1"/>
  <c r="AF13" i="11"/>
  <c r="J11" i="7"/>
  <c r="L11" i="7" s="1"/>
  <c r="L20" i="7" s="1"/>
  <c r="L7" i="7"/>
  <c r="O28" i="10"/>
  <c r="O13" i="12"/>
  <c r="O29" i="10"/>
  <c r="O17" i="10"/>
  <c r="O12" i="10"/>
  <c r="O63" i="9"/>
  <c r="H77" i="9"/>
  <c r="K11" i="5"/>
  <c r="O8" i="12"/>
  <c r="O47" i="9"/>
  <c r="O82" i="9"/>
  <c r="O64" i="9"/>
  <c r="O50" i="12"/>
  <c r="O20" i="12"/>
  <c r="O16" i="12"/>
  <c r="O9" i="12"/>
  <c r="O37" i="12"/>
  <c r="AE13" i="11"/>
  <c r="O92" i="9"/>
  <c r="O48" i="9"/>
  <c r="G79" i="5"/>
  <c r="K79" i="5" s="1"/>
  <c r="I7" i="10"/>
  <c r="I6" i="10" s="1"/>
  <c r="I5" i="10" s="1"/>
  <c r="I30" i="10" s="1"/>
  <c r="M8" i="11" s="1"/>
  <c r="K28" i="8"/>
  <c r="O21" i="12"/>
  <c r="O51" i="12"/>
  <c r="K14" i="6"/>
  <c r="G8" i="6"/>
  <c r="H39" i="12"/>
  <c r="H26" i="12"/>
  <c r="AE21" i="11"/>
  <c r="H22" i="11"/>
  <c r="K7" i="8"/>
  <c r="K55" i="5"/>
  <c r="G54" i="5"/>
  <c r="K54" i="5" s="1"/>
  <c r="G6" i="12"/>
  <c r="W22" i="11"/>
  <c r="N6" i="10"/>
  <c r="N5" i="10" s="1"/>
  <c r="N30" i="10" s="1"/>
  <c r="AB8" i="11" s="1"/>
  <c r="O94" i="9"/>
  <c r="O20" i="7"/>
  <c r="K35" i="5"/>
  <c r="G10" i="5"/>
  <c r="K22" i="11"/>
  <c r="Q21" i="7"/>
  <c r="G8" i="9"/>
  <c r="K27" i="8"/>
  <c r="K8" i="8"/>
  <c r="O33" i="12" l="1"/>
  <c r="O27" i="10"/>
  <c r="O16" i="10"/>
  <c r="O34" i="9"/>
  <c r="O15" i="9"/>
  <c r="O79" i="9"/>
  <c r="O15" i="10"/>
  <c r="U8" i="11"/>
  <c r="O38" i="12"/>
  <c r="O19" i="10"/>
  <c r="O29" i="12"/>
  <c r="V12" i="11"/>
  <c r="X12" i="11" s="1"/>
  <c r="X21" i="11" s="1"/>
  <c r="X22" i="11" s="1"/>
  <c r="X8" i="11"/>
  <c r="G78" i="5"/>
  <c r="K78" i="5" s="1"/>
  <c r="O91" i="9"/>
  <c r="O45" i="12"/>
  <c r="O21" i="10"/>
  <c r="O39" i="10"/>
  <c r="O23" i="10"/>
  <c r="P21" i="11"/>
  <c r="P22" i="11" s="1"/>
  <c r="O28" i="12"/>
  <c r="O96" i="9"/>
  <c r="O7" i="12"/>
  <c r="O24" i="12"/>
  <c r="O66" i="9"/>
  <c r="O31" i="10"/>
  <c r="O26" i="10"/>
  <c r="O47" i="12"/>
  <c r="O8" i="11"/>
  <c r="M12" i="11"/>
  <c r="O12" i="11" s="1"/>
  <c r="O21" i="11" s="1"/>
  <c r="O22" i="11" s="1"/>
  <c r="O43" i="12"/>
  <c r="O21" i="7"/>
  <c r="M20" i="7"/>
  <c r="M21" i="7" s="1"/>
  <c r="G30" i="10"/>
  <c r="O85" i="9"/>
  <c r="O27" i="12"/>
  <c r="K8" i="6"/>
  <c r="G7" i="6"/>
  <c r="P20" i="7"/>
  <c r="P21" i="7" s="1"/>
  <c r="H46" i="12"/>
  <c r="H49" i="12" s="1"/>
  <c r="H53" i="12" s="1"/>
  <c r="O10" i="9"/>
  <c r="AD8" i="11"/>
  <c r="AB12" i="11"/>
  <c r="AD12" i="11" s="1"/>
  <c r="AD21" i="11" s="1"/>
  <c r="O41" i="12"/>
  <c r="K6" i="8"/>
  <c r="G47" i="8"/>
  <c r="O54" i="9"/>
  <c r="J12" i="11"/>
  <c r="L12" i="11" s="1"/>
  <c r="L21" i="11" s="1"/>
  <c r="L8" i="11"/>
  <c r="O61" i="9"/>
  <c r="G7" i="9"/>
  <c r="K10" i="5"/>
  <c r="G9" i="5"/>
  <c r="G5" i="12"/>
  <c r="O8" i="10"/>
  <c r="AE22" i="11"/>
  <c r="S21" i="11"/>
  <c r="S22" i="11" s="1"/>
  <c r="AA22" i="11"/>
  <c r="Y21" i="11"/>
  <c r="Y22" i="11" s="1"/>
  <c r="O14" i="10"/>
  <c r="L21" i="7"/>
  <c r="J20" i="7"/>
  <c r="J21" i="7" s="1"/>
  <c r="O40" i="12"/>
  <c r="V21" i="11" l="1"/>
  <c r="V22" i="11" s="1"/>
  <c r="O52" i="12"/>
  <c r="O9" i="9"/>
  <c r="O22" i="12"/>
  <c r="O37" i="10"/>
  <c r="O25" i="12"/>
  <c r="O18" i="10"/>
  <c r="M21" i="11"/>
  <c r="M22" i="11" s="1"/>
  <c r="O78" i="9"/>
  <c r="O53" i="9"/>
  <c r="O6" i="12"/>
  <c r="O13" i="10"/>
  <c r="AB21" i="11"/>
  <c r="AB22" i="11" s="1"/>
  <c r="AD22" i="11"/>
  <c r="K9" i="5"/>
  <c r="G8" i="5"/>
  <c r="K8" i="5" s="1"/>
  <c r="G8" i="11"/>
  <c r="O22" i="10"/>
  <c r="O17" i="12"/>
  <c r="G46" i="12"/>
  <c r="L22" i="11"/>
  <c r="J21" i="11"/>
  <c r="J22" i="11" s="1"/>
  <c r="K47" i="8"/>
  <c r="G50" i="8"/>
  <c r="K7" i="6"/>
  <c r="G6" i="6"/>
  <c r="O26" i="12" l="1"/>
  <c r="O77" i="9"/>
  <c r="O5" i="12"/>
  <c r="O7" i="10"/>
  <c r="O39" i="12"/>
  <c r="G54" i="8"/>
  <c r="K54" i="8" s="1"/>
  <c r="K50" i="8"/>
  <c r="G49" i="12"/>
  <c r="O8" i="9"/>
  <c r="G31" i="6"/>
  <c r="K6" i="6"/>
  <c r="G12" i="11"/>
  <c r="I12" i="11" s="1"/>
  <c r="I8" i="11"/>
  <c r="AF8" i="11" s="1"/>
  <c r="O6" i="10" l="1"/>
  <c r="O46" i="12"/>
  <c r="G7" i="7"/>
  <c r="K31" i="6"/>
  <c r="G53" i="12"/>
  <c r="AF12" i="11"/>
  <c r="I21" i="11"/>
  <c r="O7" i="9"/>
  <c r="O5" i="10" l="1"/>
  <c r="O49" i="12"/>
  <c r="AF21" i="11"/>
  <c r="I22" i="11"/>
  <c r="AF22" i="11" s="1"/>
  <c r="G21" i="11"/>
  <c r="G22" i="11" s="1"/>
  <c r="G11" i="7"/>
  <c r="I11" i="7" s="1"/>
  <c r="I20" i="7" s="1"/>
  <c r="I7" i="7"/>
  <c r="O53" i="12" l="1"/>
  <c r="O30" i="10"/>
  <c r="G20" i="7"/>
  <c r="G21" i="7" s="1"/>
  <c r="I21" i="7"/>
  <c r="M60" i="4" l="1"/>
  <c r="M49" i="4"/>
  <c r="M46" i="4"/>
  <c r="M52" i="4" s="1"/>
  <c r="M44" i="4"/>
  <c r="M38" i="4"/>
  <c r="M32" i="4"/>
  <c r="M26" i="4"/>
  <c r="M21" i="4"/>
  <c r="M16" i="4"/>
  <c r="M11" i="4"/>
  <c r="M10" i="4"/>
  <c r="M30" i="4" s="1"/>
  <c r="M53" i="4" s="1"/>
  <c r="M56" i="4" s="1"/>
  <c r="M61" i="4" s="1"/>
  <c r="O18" i="3"/>
  <c r="O17" i="3"/>
  <c r="M23" i="3"/>
  <c r="M24" i="3" s="1"/>
  <c r="O16" i="3"/>
  <c r="M15" i="3"/>
  <c r="O15" i="3" s="1"/>
  <c r="O13" i="3"/>
  <c r="O12" i="3"/>
  <c r="K11" i="3"/>
  <c r="O11" i="3" s="1"/>
  <c r="K9" i="3"/>
  <c r="N39" i="2"/>
  <c r="N33" i="2"/>
  <c r="N29" i="2"/>
  <c r="N24" i="2"/>
  <c r="N20" i="2"/>
  <c r="N9" i="2" s="1"/>
  <c r="N8" i="2" s="1"/>
  <c r="N32" i="2" s="1"/>
  <c r="N42" i="2" s="1"/>
  <c r="K10" i="3" s="1"/>
  <c r="N15" i="2"/>
  <c r="N10" i="2"/>
  <c r="P53" i="1"/>
  <c r="P48" i="1"/>
  <c r="P41" i="1"/>
  <c r="P40" i="1"/>
  <c r="P26" i="1"/>
  <c r="Z14" i="1"/>
  <c r="Z23" i="1" s="1"/>
  <c r="P10" i="1"/>
  <c r="P9" i="1"/>
  <c r="P8" i="1" s="1"/>
  <c r="Z8" i="1"/>
  <c r="P63" i="1" l="1"/>
  <c r="Z25" i="1"/>
  <c r="K14" i="3"/>
  <c r="O10" i="3"/>
  <c r="Z26" i="1" l="1"/>
  <c r="Z62" i="1" s="1"/>
  <c r="Z63" i="1" s="1"/>
  <c r="O14" i="3"/>
  <c r="O23" i="3" s="1"/>
  <c r="O24" i="3" s="1"/>
  <c r="K23" i="3"/>
  <c r="K24" i="3" s="1"/>
</calcChain>
</file>

<file path=xl/sharedStrings.xml><?xml version="1.0" encoding="utf-8"?>
<sst xmlns="http://schemas.openxmlformats.org/spreadsheetml/2006/main" count="2062" uniqueCount="396">
  <si>
    <t>【様式第１号】</t>
  </si>
  <si>
    <t>貸借対照表</t>
  </si>
  <si>
    <t>（令和２年３月３１日現在）</t>
    <rPh sb="1" eb="3">
      <t>レイワ</t>
    </rPh>
    <phoneticPr fontId="11"/>
  </si>
  <si>
    <t>（単位：百万円）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</si>
  <si>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</si>
  <si>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</si>
  <si>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</si>
  <si>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</si>
  <si>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</si>
  <si>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</si>
  <si>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</si>
  <si>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</si>
  <si>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</si>
  <si>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</si>
  <si>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</si>
  <si>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</si>
  <si>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</si>
  <si>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</si>
  <si>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</si>
  <si>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</si>
  <si>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</si>
  <si>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</si>
  <si>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  <phoneticPr fontId="7"/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</si>
  <si>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</si>
  <si>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</si>
  <si>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</si>
  <si>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</si>
  <si>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</si>
  <si>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</si>
  <si>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</si>
  <si>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</si>
  <si>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</si>
  <si>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</si>
  <si>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</si>
  <si>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</si>
  <si>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</si>
  <si>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</si>
  <si>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</si>
  <si>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</si>
  <si>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</si>
  <si>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</si>
  <si>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</si>
  <si>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</si>
  <si>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</si>
  <si>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</si>
  <si>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</si>
  <si>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</si>
  <si>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-</t>
    <phoneticPr fontId="11"/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</si>
  <si>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</si>
  <si>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</si>
  <si>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</si>
  <si>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</si>
  <si>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</si>
  <si>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</si>
  <si>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</si>
  <si>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</si>
  <si>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</si>
  <si>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</si>
  <si>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</si>
  <si>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</si>
  <si>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</si>
  <si>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</si>
  <si>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</si>
  <si>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</si>
  <si>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</si>
  <si>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</si>
  <si>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</si>
  <si>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</si>
  <si>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</si>
  <si>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</si>
  <si>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</si>
  <si>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</si>
  <si>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</si>
  <si>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</si>
  <si>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</si>
  <si>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</si>
  <si>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</si>
  <si>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</si>
  <si>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</si>
  <si>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</si>
  <si>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</si>
  <si>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</si>
  <si>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</si>
  <si>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</si>
  <si>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</si>
  <si>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</si>
  <si>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</si>
  <si>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</si>
  <si>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</si>
  <si>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</si>
  <si>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</si>
  <si>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</si>
  <si>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</si>
  <si>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</si>
  <si>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</si>
  <si>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</si>
  <si>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</si>
  <si>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</si>
  <si>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</si>
  <si>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-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</si>
  <si>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</si>
  <si>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</si>
  <si>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</si>
  <si>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</si>
  <si>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</si>
  <si>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</si>
  <si>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</si>
  <si>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</si>
  <si>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</si>
  <si>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</si>
  <si>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</si>
  <si>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</si>
  <si>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</si>
  <si>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</si>
  <si>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</si>
  <si>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</si>
  <si>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</si>
  <si>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</si>
  <si>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</si>
  <si>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</si>
  <si>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</si>
  <si>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</si>
  <si>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</si>
  <si>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</si>
  <si>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</si>
  <si>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</si>
  <si>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</si>
  <si>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</si>
  <si>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</si>
  <si>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</si>
  <si>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</si>
  <si>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</si>
  <si>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</si>
  <si>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</si>
  <si>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</si>
  <si>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</si>
  <si>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</si>
  <si>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</si>
  <si>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</si>
  <si>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</si>
  <si>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</si>
  <si>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</si>
  <si>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</si>
  <si>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</si>
  <si>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</si>
  <si>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</si>
  <si>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</si>
  <si>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【様式第２号】</t>
  </si>
  <si>
    <t>行政コスト計算書</t>
  </si>
  <si>
    <t>自　平成３1年４月１日　</t>
    <phoneticPr fontId="11"/>
  </si>
  <si>
    <t>至　令和２年３月３１日　</t>
    <rPh sb="2" eb="4">
      <t>レイワ</t>
    </rPh>
    <phoneticPr fontId="11"/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</si>
  <si>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</si>
  <si>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</si>
  <si>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</si>
  <si>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</si>
  <si>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</si>
  <si>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</si>
  <si>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</si>
  <si>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</si>
  <si>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</si>
  <si>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</si>
  <si>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</si>
  <si>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</si>
  <si>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</si>
  <si>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</si>
  <si>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</si>
  <si>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</si>
  <si>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</si>
  <si>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</si>
  <si>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</si>
  <si>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</si>
  <si>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</si>
  <si>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</si>
  <si>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</si>
  <si>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</si>
  <si>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</si>
  <si>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</si>
  <si>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</si>
  <si>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</si>
  <si>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</si>
  <si>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</si>
  <si>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</si>
  <si>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</si>
  <si>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</si>
  <si>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</si>
  <si>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</si>
  <si>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</si>
  <si>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</si>
  <si>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</si>
  <si>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</si>
  <si>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</si>
  <si>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</si>
  <si>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</si>
  <si>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</si>
  <si>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</si>
  <si>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</si>
  <si>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</si>
  <si>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</si>
  <si>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</si>
  <si>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</si>
  <si>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</si>
  <si>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</si>
  <si>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</si>
  <si>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</si>
  <si>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</si>
  <si>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</si>
  <si>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</si>
  <si>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</si>
  <si>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</si>
  <si>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</si>
  <si>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</si>
  <si>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</si>
  <si>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</si>
  <si>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</si>
  <si>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【様式第３号】</t>
  </si>
  <si>
    <t>純資産変動計算書</t>
  </si>
  <si>
    <t>自　平成３１年４月１日　</t>
    <phoneticPr fontId="11"/>
  </si>
  <si>
    <t>合計</t>
  </si>
  <si>
    <t>固定資産
等形成分</t>
  </si>
  <si>
    <t>余剰分
（不足分）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</si>
  <si>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</si>
  <si>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</si>
  <si>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</si>
  <si>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</si>
  <si>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</si>
  <si>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</si>
  <si>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</si>
  <si>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</si>
  <si>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</si>
  <si>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</si>
  <si>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</si>
  <si>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</si>
  <si>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</si>
  <si>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</si>
  <si>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</si>
  <si>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</si>
  <si>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</si>
  <si>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</si>
  <si>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</si>
  <si>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</si>
  <si>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</si>
  <si>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</si>
  <si>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</si>
  <si>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</si>
  <si>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</si>
  <si>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</si>
  <si>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</si>
  <si>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</si>
  <si>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</si>
  <si>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</si>
  <si>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</si>
  <si>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【様式第４号】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</si>
  <si>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</si>
  <si>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</si>
  <si>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</si>
  <si>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</si>
  <si>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</si>
  <si>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</si>
  <si>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</si>
  <si>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</si>
  <si>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</si>
  <si>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</si>
  <si>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</si>
  <si>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</si>
  <si>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</si>
  <si>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</si>
  <si>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</si>
  <si>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</si>
  <si>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</si>
  <si>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</si>
  <si>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</si>
  <si>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</si>
  <si>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</si>
  <si>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</si>
  <si>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</si>
  <si>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</si>
  <si>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</si>
  <si>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</si>
  <si>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</si>
  <si>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</si>
  <si>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</si>
  <si>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</si>
  <si>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</si>
  <si>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</si>
  <si>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</si>
  <si>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</si>
  <si>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</si>
  <si>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</si>
  <si>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</si>
  <si>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</si>
  <si>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</si>
  <si>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</si>
  <si>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</si>
  <si>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</si>
  <si>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</si>
  <si>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</si>
  <si>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</si>
  <si>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</si>
  <si>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</si>
  <si>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</si>
  <si>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</si>
  <si>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</si>
  <si>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</si>
  <si>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</si>
  <si>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</si>
  <si>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</si>
  <si>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</si>
  <si>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</si>
  <si>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</si>
  <si>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</si>
  <si>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</si>
  <si>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</si>
  <si>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</si>
  <si>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</si>
  <si>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</si>
  <si>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</si>
  <si>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</si>
  <si>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</si>
  <si>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</si>
  <si>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</si>
  <si>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</si>
  <si>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</si>
  <si>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</si>
  <si>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</si>
  <si>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</si>
  <si>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</si>
  <si>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</si>
  <si>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</si>
  <si>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</si>
  <si>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</si>
  <si>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</si>
  <si>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</si>
  <si>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</si>
  <si>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</si>
  <si>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</si>
  <si>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</si>
  <si>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</si>
  <si>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</si>
  <si>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</si>
  <si>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</si>
  <si>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</si>
  <si>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</si>
  <si>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</si>
  <si>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</si>
  <si>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</si>
  <si>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</si>
  <si>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財務書類　内訳表</t>
    <rPh sb="0" eb="2">
      <t>ザイム</t>
    </rPh>
    <rPh sb="2" eb="4">
      <t>ショルイ</t>
    </rPh>
    <rPh sb="5" eb="7">
      <t>ウチワケ</t>
    </rPh>
    <rPh sb="7" eb="8">
      <t>ヒョウ</t>
    </rPh>
    <phoneticPr fontId="7"/>
  </si>
  <si>
    <t>目的別貸借対照表</t>
    <rPh sb="0" eb="2">
      <t>モクテキ</t>
    </rPh>
    <rPh sb="2" eb="3">
      <t>ベツ</t>
    </rPh>
    <rPh sb="3" eb="8">
      <t>タイシャクタイショウヒョウ</t>
    </rPh>
    <phoneticPr fontId="7"/>
  </si>
  <si>
    <t>（単位：百万円）</t>
    <rPh sb="4" eb="6">
      <t>ヒャクマン</t>
    </rPh>
    <rPh sb="6" eb="7">
      <t>エン</t>
    </rPh>
    <phoneticPr fontId="4"/>
  </si>
  <si>
    <t>総額</t>
    <rPh sb="0" eb="2">
      <t>ソウガク</t>
    </rPh>
    <phoneticPr fontId="4"/>
  </si>
  <si>
    <t>目的別</t>
    <rPh sb="0" eb="2">
      <t>モクテキ</t>
    </rPh>
    <rPh sb="2" eb="3">
      <t>ベツ</t>
    </rPh>
    <phoneticPr fontId="4"/>
  </si>
  <si>
    <t>環境衛生</t>
    <rPh sb="0" eb="2">
      <t>カンキョウ</t>
    </rPh>
    <rPh sb="2" eb="4">
      <t>エイセイ</t>
    </rPh>
    <phoneticPr fontId="4"/>
  </si>
  <si>
    <t>教育</t>
    <rPh sb="0" eb="2">
      <t>キョウイク</t>
    </rPh>
    <phoneticPr fontId="4"/>
  </si>
  <si>
    <t>総務</t>
    <rPh sb="0" eb="2">
      <t>ソウム</t>
    </rPh>
    <phoneticPr fontId="4"/>
  </si>
  <si>
    <t>土地減損損失累計額</t>
  </si>
  <si>
    <t>立木竹減損損失累計額</t>
  </si>
  <si>
    <t>建物減損損失累計額</t>
  </si>
  <si>
    <t>-</t>
    <phoneticPr fontId="4"/>
  </si>
  <si>
    <t>工作物減損損失累計額</t>
  </si>
  <si>
    <t>船舶減損損失累計額</t>
  </si>
  <si>
    <t>浮標等減損損失累計額</t>
  </si>
  <si>
    <t>航空機減損損失累計額</t>
  </si>
  <si>
    <t>その他減損損失累計額</t>
  </si>
  <si>
    <t>建物仮勘定</t>
  </si>
  <si>
    <t>物品減損損失累計額</t>
  </si>
  <si>
    <t>　</t>
  </si>
  <si>
    <t>繰延資産</t>
  </si>
  <si>
    <t>負債・純資産合計</t>
  </si>
  <si>
    <t>地方債等</t>
  </si>
  <si>
    <t>１年内償還予定地方債等</t>
  </si>
  <si>
    <t>他団体出資等分</t>
  </si>
  <si>
    <t>目的別行政コスト計算書内訳表</t>
    <rPh sb="0" eb="2">
      <t>モクテキ</t>
    </rPh>
    <rPh sb="2" eb="3">
      <t>ベツ</t>
    </rPh>
    <rPh sb="3" eb="5">
      <t>ギョウセイ</t>
    </rPh>
    <phoneticPr fontId="7"/>
  </si>
  <si>
    <t>（単位：百万円）</t>
    <rPh sb="4" eb="6">
      <t>ヒャクマン</t>
    </rPh>
    <phoneticPr fontId="4"/>
  </si>
  <si>
    <t>総額</t>
    <rPh sb="0" eb="2">
      <t>ソウガク</t>
    </rPh>
    <phoneticPr fontId="7"/>
  </si>
  <si>
    <t>目的別純資産変動計算書内訳表</t>
    <rPh sb="0" eb="2">
      <t>モクテキ</t>
    </rPh>
    <rPh sb="2" eb="3">
      <t>ベツ</t>
    </rPh>
    <phoneticPr fontId="4"/>
  </si>
  <si>
    <t>目的別</t>
    <rPh sb="0" eb="2">
      <t>モクテキ</t>
    </rPh>
    <rPh sb="2" eb="3">
      <t>ベツ</t>
    </rPh>
    <phoneticPr fontId="7"/>
  </si>
  <si>
    <t>固定資産の変動（内部変動）</t>
  </si>
  <si>
    <t>目的別資金収支計算書内訳表</t>
    <rPh sb="0" eb="2">
      <t>モクテキ</t>
    </rPh>
    <rPh sb="2" eb="3">
      <t>ベツ</t>
    </rPh>
    <rPh sb="3" eb="5">
      <t>シキン</t>
    </rPh>
    <phoneticPr fontId="7"/>
  </si>
  <si>
    <t>地方債等償還支出</t>
  </si>
  <si>
    <t>地方債等発行収入</t>
  </si>
  <si>
    <t>事業別貸借対照表</t>
    <rPh sb="0" eb="2">
      <t>ジギョウ</t>
    </rPh>
    <rPh sb="2" eb="3">
      <t>ベツ</t>
    </rPh>
    <rPh sb="3" eb="8">
      <t>タイシャクタイショウヒョウ</t>
    </rPh>
    <phoneticPr fontId="7"/>
  </si>
  <si>
    <t>（単位：百万円）</t>
    <rPh sb="4" eb="5">
      <t>ヒャク</t>
    </rPh>
    <rPh sb="5" eb="6">
      <t>マン</t>
    </rPh>
    <rPh sb="6" eb="7">
      <t>エン</t>
    </rPh>
    <phoneticPr fontId="4"/>
  </si>
  <si>
    <t>事業別</t>
    <rPh sb="0" eb="2">
      <t>ジギョウ</t>
    </rPh>
    <rPh sb="2" eb="3">
      <t>ベツ</t>
    </rPh>
    <phoneticPr fontId="4"/>
  </si>
  <si>
    <t>し尿処理</t>
    <rPh sb="1" eb="2">
      <t>ニョウ</t>
    </rPh>
    <rPh sb="2" eb="4">
      <t>ショリ</t>
    </rPh>
    <phoneticPr fontId="4"/>
  </si>
  <si>
    <t>ごみ処理</t>
    <rPh sb="2" eb="4">
      <t>ショリ</t>
    </rPh>
    <phoneticPr fontId="4"/>
  </si>
  <si>
    <t>下水道処理</t>
    <rPh sb="0" eb="3">
      <t>ゲスイドウ</t>
    </rPh>
    <rPh sb="3" eb="5">
      <t>ショリ</t>
    </rPh>
    <phoneticPr fontId="4"/>
  </si>
  <si>
    <t>看護師養成</t>
    <rPh sb="0" eb="3">
      <t>カンゴシ</t>
    </rPh>
    <rPh sb="3" eb="5">
      <t>ヨウセイ</t>
    </rPh>
    <phoneticPr fontId="4"/>
  </si>
  <si>
    <t>教員研修</t>
    <rPh sb="0" eb="2">
      <t>キョウイン</t>
    </rPh>
    <rPh sb="2" eb="4">
      <t>ケンシュウ</t>
    </rPh>
    <phoneticPr fontId="4"/>
  </si>
  <si>
    <t>広域</t>
    <rPh sb="0" eb="2">
      <t>コウイキ</t>
    </rPh>
    <phoneticPr fontId="4"/>
  </si>
  <si>
    <t>滞納整理</t>
    <rPh sb="0" eb="2">
      <t>タイノウ</t>
    </rPh>
    <rPh sb="2" eb="4">
      <t>セイリ</t>
    </rPh>
    <phoneticPr fontId="4"/>
  </si>
  <si>
    <t>事業別行政コスト計算書内訳表</t>
    <rPh sb="0" eb="2">
      <t>ジギョウ</t>
    </rPh>
    <rPh sb="2" eb="3">
      <t>ベツ</t>
    </rPh>
    <rPh sb="3" eb="5">
      <t>ギョウセイ</t>
    </rPh>
    <phoneticPr fontId="7"/>
  </si>
  <si>
    <t>事業別純資産変動計算書内訳表</t>
    <rPh sb="0" eb="2">
      <t>ジギョウ</t>
    </rPh>
    <rPh sb="2" eb="3">
      <t>ベツ</t>
    </rPh>
    <phoneticPr fontId="4"/>
  </si>
  <si>
    <t>事業別</t>
    <rPh sb="0" eb="2">
      <t>ジギョウ</t>
    </rPh>
    <rPh sb="2" eb="3">
      <t>ベツ</t>
    </rPh>
    <phoneticPr fontId="7"/>
  </si>
  <si>
    <t>事業別資金収支計算書内訳表</t>
    <rPh sb="0" eb="2">
      <t>ジギョウ</t>
    </rPh>
    <rPh sb="2" eb="3">
      <t>ベツ</t>
    </rPh>
    <rPh sb="3" eb="5">
      <t>シキン</t>
    </rPh>
    <phoneticPr fontId="7"/>
  </si>
  <si>
    <t>一般会計等財務書類</t>
    <rPh sb="0" eb="2">
      <t>イッパン</t>
    </rPh>
    <rPh sb="2" eb="4">
      <t>カイケイ</t>
    </rPh>
    <rPh sb="4" eb="5">
      <t>ナド</t>
    </rPh>
    <rPh sb="5" eb="7">
      <t>ザイム</t>
    </rPh>
    <rPh sb="7" eb="9">
      <t>ショルイ</t>
    </rPh>
    <phoneticPr fontId="7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</si>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</sst>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</cellStyleXfs>
  <cellXfs count="476">
    <xf numFmtId="0" fontId="0" fillId="0" borderId="0" xfId="0">
      <alignment vertical="center"/>
    </xf>
    <xf numFmtId="49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>
      <alignment vertical="center"/>
    </xf>
    <xf numFmtId="0" fontId="3" fillId="2" borderId="0" xfId="4" applyFont="1" applyFill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49" fontId="3" fillId="2" borderId="0" xfId="4" applyNumberFormat="1" applyFont="1" applyFill="1" applyAlignment="1">
      <alignment vertical="center"/>
    </xf>
    <xf numFmtId="0" fontId="2" fillId="2" borderId="0" xfId="0" applyFont="1" applyFill="1">
      <alignment vertical="center"/>
    </xf>
    <xf numFmtId="0" fontId="8" fillId="0" borderId="0" xfId="2" applyFont="1" applyFill="1" applyBorder="1" applyAlignment="1"/>
    <xf numFmtId="49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49" fontId="3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" fillId="0" borderId="5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8" fontId="2" fillId="0" borderId="0" xfId="5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6" xfId="2" applyNumberFormat="1" applyFont="1" applyFill="1" applyBorder="1" applyAlignment="1">
      <alignment horizontal="right" vertical="center"/>
    </xf>
    <xf numFmtId="177" fontId="13" fillId="0" borderId="7" xfId="2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right" vertical="center"/>
    </xf>
    <xf numFmtId="0" fontId="13" fillId="0" borderId="7" xfId="2" applyFont="1" applyFill="1" applyBorder="1" applyAlignment="1">
      <alignment horizontal="center" vertical="center"/>
    </xf>
    <xf numFmtId="38" fontId="2" fillId="0" borderId="5" xfId="5" applyFont="1" applyFill="1" applyBorder="1" applyAlignment="1">
      <alignment vertical="center"/>
    </xf>
    <xf numFmtId="176" fontId="2" fillId="2" borderId="6" xfId="2" applyNumberFormat="1" applyFont="1" applyFill="1" applyBorder="1" applyAlignment="1">
      <alignment horizontal="right" vertical="center"/>
    </xf>
    <xf numFmtId="177" fontId="13" fillId="2" borderId="7" xfId="2" applyNumberFormat="1" applyFont="1" applyFill="1" applyBorder="1" applyAlignment="1">
      <alignment horizontal="center" vertical="center"/>
    </xf>
    <xf numFmtId="178" fontId="13" fillId="2" borderId="7" xfId="2" applyNumberFormat="1" applyFont="1" applyFill="1" applyBorder="1" applyAlignment="1">
      <alignment horizontal="center" vertical="center"/>
    </xf>
    <xf numFmtId="176" fontId="0" fillId="2" borderId="6" xfId="2" applyNumberFormat="1" applyFont="1" applyFill="1" applyBorder="1" applyAlignment="1">
      <alignment horizontal="right" vertical="center"/>
    </xf>
    <xf numFmtId="38" fontId="14" fillId="0" borderId="0" xfId="5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176" fontId="2" fillId="2" borderId="10" xfId="2" applyNumberFormat="1" applyFont="1" applyFill="1" applyBorder="1" applyAlignment="1">
      <alignment horizontal="right" vertical="center"/>
    </xf>
    <xf numFmtId="178" fontId="13" fillId="2" borderId="11" xfId="2" applyNumberFormat="1" applyFont="1" applyFill="1" applyBorder="1" applyAlignment="1">
      <alignment horizontal="center" vertical="center"/>
    </xf>
    <xf numFmtId="38" fontId="2" fillId="0" borderId="0" xfId="5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right" vertical="center"/>
    </xf>
    <xf numFmtId="0" fontId="13" fillId="2" borderId="7" xfId="2" applyFont="1" applyFill="1" applyBorder="1" applyAlignment="1">
      <alignment horizontal="center" vertical="center"/>
    </xf>
    <xf numFmtId="178" fontId="13" fillId="2" borderId="7" xfId="2" applyNumberFormat="1" applyFont="1" applyFill="1" applyBorder="1" applyAlignment="1">
      <alignment horizontal="right" vertical="center"/>
    </xf>
    <xf numFmtId="0" fontId="13" fillId="2" borderId="7" xfId="2" applyFont="1" applyFill="1" applyBorder="1" applyAlignment="1">
      <alignment horizontal="right" vertical="center"/>
    </xf>
    <xf numFmtId="0" fontId="2" fillId="0" borderId="12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13" fillId="0" borderId="7" xfId="2" applyFont="1" applyFill="1" applyBorder="1" applyAlignment="1">
      <alignment horizontal="right" vertical="center"/>
    </xf>
    <xf numFmtId="176" fontId="2" fillId="2" borderId="16" xfId="2" applyNumberFormat="1" applyFont="1" applyFill="1" applyBorder="1" applyAlignment="1">
      <alignment horizontal="right" vertical="center"/>
    </xf>
    <xf numFmtId="178" fontId="13" fillId="2" borderId="17" xfId="2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right" vertical="center"/>
    </xf>
    <xf numFmtId="177" fontId="13" fillId="2" borderId="4" xfId="2" applyNumberFormat="1" applyFont="1" applyFill="1" applyBorder="1" applyAlignment="1">
      <alignment horizontal="center" vertical="center"/>
    </xf>
    <xf numFmtId="178" fontId="13" fillId="2" borderId="4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2" fillId="2" borderId="0" xfId="0" applyNumberFormat="1" applyFont="1" applyFill="1">
      <alignment vertical="center"/>
    </xf>
    <xf numFmtId="0" fontId="2" fillId="2" borderId="0" xfId="3" applyFont="1" applyFill="1">
      <alignment vertical="center"/>
    </xf>
    <xf numFmtId="0" fontId="2" fillId="2" borderId="0" xfId="0" applyFont="1" applyFill="1" applyBorder="1">
      <alignment vertical="center"/>
    </xf>
    <xf numFmtId="0" fontId="15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38" fontId="2" fillId="2" borderId="5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13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13" fillId="2" borderId="11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vertical="center"/>
    </xf>
    <xf numFmtId="38" fontId="2" fillId="2" borderId="2" xfId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13" fillId="2" borderId="4" xfId="0" applyNumberFormat="1" applyFont="1" applyFill="1" applyBorder="1" applyAlignment="1">
      <alignment horizontal="center" vertical="center"/>
    </xf>
    <xf numFmtId="49" fontId="12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8" fontId="12" fillId="2" borderId="19" xfId="1" applyFont="1" applyFill="1" applyBorder="1" applyAlignment="1">
      <alignment vertical="center"/>
    </xf>
    <xf numFmtId="38" fontId="17" fillId="2" borderId="19" xfId="1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38" fontId="17" fillId="2" borderId="0" xfId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3" fillId="0" borderId="0" xfId="7" applyFont="1" applyFill="1" applyAlignment="1">
      <alignment vertical="center"/>
    </xf>
    <xf numFmtId="49" fontId="3" fillId="0" borderId="0" xfId="7" applyNumberFormat="1" applyFont="1" applyFill="1" applyAlignment="1">
      <alignment vertical="center"/>
    </xf>
    <xf numFmtId="0" fontId="15" fillId="0" borderId="0" xfId="7" applyFont="1" applyFill="1" applyBorder="1" applyAlignment="1"/>
    <xf numFmtId="0" fontId="15" fillId="0" borderId="0" xfId="7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2" fillId="0" borderId="0" xfId="7" applyFont="1" applyFill="1" applyBorder="1" applyAlignment="1"/>
    <xf numFmtId="0" fontId="2" fillId="0" borderId="0" xfId="7" applyFont="1" applyFill="1" applyBorder="1" applyAlignment="1">
      <alignment horizontal="right"/>
    </xf>
    <xf numFmtId="0" fontId="2" fillId="0" borderId="0" xfId="7" applyFont="1" applyFill="1" applyBorder="1" applyAlignment="1">
      <alignment horizontal="right" vertical="center"/>
    </xf>
    <xf numFmtId="0" fontId="2" fillId="0" borderId="0" xfId="7" applyFont="1" applyFill="1" applyAlignment="1">
      <alignment vertical="center"/>
    </xf>
    <xf numFmtId="0" fontId="2" fillId="0" borderId="19" xfId="7" applyFont="1" applyFill="1" applyBorder="1" applyAlignment="1">
      <alignment vertical="center"/>
    </xf>
    <xf numFmtId="0" fontId="2" fillId="0" borderId="23" xfId="7" applyFont="1" applyFill="1" applyBorder="1" applyAlignment="1">
      <alignment vertical="center"/>
    </xf>
    <xf numFmtId="0" fontId="2" fillId="0" borderId="0" xfId="7" applyFont="1" applyFill="1" applyAlignment="1">
      <alignment horizontal="center" vertical="center"/>
    </xf>
    <xf numFmtId="38" fontId="2" fillId="0" borderId="28" xfId="5" applyFont="1" applyFill="1" applyBorder="1" applyAlignment="1">
      <alignment vertical="center"/>
    </xf>
    <xf numFmtId="38" fontId="2" fillId="0" borderId="29" xfId="5" applyFont="1" applyFill="1" applyBorder="1" applyAlignment="1">
      <alignment vertical="center"/>
    </xf>
    <xf numFmtId="0" fontId="2" fillId="0" borderId="29" xfId="7" applyFont="1" applyFill="1" applyBorder="1" applyAlignment="1">
      <alignment vertical="center"/>
    </xf>
    <xf numFmtId="179" fontId="13" fillId="0" borderId="29" xfId="7" applyNumberFormat="1" applyFont="1" applyFill="1" applyBorder="1" applyAlignment="1">
      <alignment horizontal="center" vertical="center"/>
    </xf>
    <xf numFmtId="176" fontId="13" fillId="0" borderId="32" xfId="7" applyNumberFormat="1" applyFont="1" applyFill="1" applyBorder="1" applyAlignment="1">
      <alignment horizontal="center" vertical="center"/>
    </xf>
    <xf numFmtId="0" fontId="2" fillId="0" borderId="0" xfId="7" applyFont="1" applyFill="1" applyBorder="1" applyAlignment="1">
      <alignment vertical="center"/>
    </xf>
    <xf numFmtId="176" fontId="2" fillId="0" borderId="6" xfId="7" applyNumberFormat="1" applyFont="1" applyFill="1" applyBorder="1" applyAlignment="1">
      <alignment horizontal="right" vertical="center"/>
    </xf>
    <xf numFmtId="179" fontId="13" fillId="0" borderId="0" xfId="7" applyNumberFormat="1" applyFont="1" applyFill="1" applyBorder="1" applyAlignment="1">
      <alignment horizontal="center" vertical="center"/>
    </xf>
    <xf numFmtId="176" fontId="13" fillId="0" borderId="7" xfId="7" applyNumberFormat="1" applyFont="1" applyFill="1" applyBorder="1" applyAlignment="1">
      <alignment horizontal="center" vertical="center"/>
    </xf>
    <xf numFmtId="0" fontId="2" fillId="0" borderId="5" xfId="7" applyFont="1" applyFill="1" applyBorder="1" applyAlignment="1">
      <alignment vertical="center"/>
    </xf>
    <xf numFmtId="0" fontId="2" fillId="0" borderId="5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left" vertical="center"/>
    </xf>
    <xf numFmtId="38" fontId="2" fillId="0" borderId="37" xfId="5" applyFont="1" applyFill="1" applyBorder="1" applyAlignment="1">
      <alignment vertical="center"/>
    </xf>
    <xf numFmtId="0" fontId="2" fillId="0" borderId="38" xfId="8" applyFont="1" applyFill="1" applyBorder="1" applyAlignment="1">
      <alignment vertical="center"/>
    </xf>
    <xf numFmtId="0" fontId="2" fillId="0" borderId="38" xfId="7" applyFont="1" applyFill="1" applyBorder="1" applyAlignment="1">
      <alignment vertical="center"/>
    </xf>
    <xf numFmtId="176" fontId="2" fillId="0" borderId="39" xfId="7" applyNumberFormat="1" applyFont="1" applyFill="1" applyBorder="1" applyAlignment="1">
      <alignment horizontal="right" vertical="center"/>
    </xf>
    <xf numFmtId="179" fontId="13" fillId="0" borderId="38" xfId="7" applyNumberFormat="1" applyFont="1" applyFill="1" applyBorder="1" applyAlignment="1">
      <alignment horizontal="center" vertical="center"/>
    </xf>
    <xf numFmtId="176" fontId="13" fillId="0" borderId="42" xfId="7" applyNumberFormat="1" applyFont="1" applyFill="1" applyBorder="1" applyAlignment="1">
      <alignment horizontal="center" vertical="center"/>
    </xf>
    <xf numFmtId="38" fontId="2" fillId="0" borderId="8" xfId="5" applyFont="1" applyFill="1" applyBorder="1" applyAlignment="1">
      <alignment vertical="center"/>
    </xf>
    <xf numFmtId="0" fontId="2" fillId="0" borderId="9" xfId="8" applyFont="1" applyFill="1" applyBorder="1" applyAlignment="1">
      <alignment vertical="center"/>
    </xf>
    <xf numFmtId="0" fontId="2" fillId="0" borderId="43" xfId="8" applyFont="1" applyFill="1" applyBorder="1" applyAlignment="1">
      <alignment vertical="center"/>
    </xf>
    <xf numFmtId="0" fontId="2" fillId="0" borderId="9" xfId="7" applyFont="1" applyFill="1" applyBorder="1" applyAlignment="1">
      <alignment vertical="center"/>
    </xf>
    <xf numFmtId="176" fontId="2" fillId="0" borderId="10" xfId="7" applyNumberFormat="1" applyFont="1" applyFill="1" applyBorder="1" applyAlignment="1">
      <alignment horizontal="right" vertical="center"/>
    </xf>
    <xf numFmtId="179" fontId="13" fillId="0" borderId="44" xfId="7" applyNumberFormat="1" applyFont="1" applyFill="1" applyBorder="1" applyAlignment="1">
      <alignment horizontal="center" vertical="center"/>
    </xf>
    <xf numFmtId="176" fontId="13" fillId="0" borderId="11" xfId="7" applyNumberFormat="1" applyFont="1" applyFill="1" applyBorder="1" applyAlignment="1">
      <alignment horizontal="center" vertical="center"/>
    </xf>
    <xf numFmtId="0" fontId="2" fillId="0" borderId="0" xfId="8" applyFont="1" applyFill="1" applyBorder="1" applyAlignment="1">
      <alignment vertical="center"/>
    </xf>
    <xf numFmtId="176" fontId="13" fillId="0" borderId="12" xfId="7" applyNumberFormat="1" applyFont="1" applyFill="1" applyBorder="1" applyAlignment="1">
      <alignment horizontal="center" vertical="center"/>
    </xf>
    <xf numFmtId="0" fontId="2" fillId="0" borderId="38" xfId="8" applyFont="1" applyFill="1" applyBorder="1" applyAlignment="1">
      <alignment horizontal="left" vertical="center"/>
    </xf>
    <xf numFmtId="176" fontId="13" fillId="0" borderId="48" xfId="7" applyNumberFormat="1" applyFont="1" applyFill="1" applyBorder="1" applyAlignment="1">
      <alignment horizontal="center" vertical="center"/>
    </xf>
    <xf numFmtId="38" fontId="12" fillId="0" borderId="0" xfId="5" applyFont="1" applyFill="1" applyBorder="1" applyAlignment="1">
      <alignment vertical="center"/>
    </xf>
    <xf numFmtId="38" fontId="2" fillId="0" borderId="13" xfId="5" applyFont="1" applyFill="1" applyBorder="1" applyAlignment="1">
      <alignment vertical="center"/>
    </xf>
    <xf numFmtId="0" fontId="2" fillId="0" borderId="14" xfId="8" applyFont="1" applyFill="1" applyBorder="1" applyAlignment="1">
      <alignment vertical="center"/>
    </xf>
    <xf numFmtId="0" fontId="2" fillId="0" borderId="14" xfId="8" applyFont="1" applyFill="1" applyBorder="1" applyAlignment="1">
      <alignment horizontal="left" vertical="center"/>
    </xf>
    <xf numFmtId="0" fontId="14" fillId="0" borderId="14" xfId="8" applyFont="1" applyFill="1" applyBorder="1" applyAlignment="1">
      <alignment horizontal="left" vertical="center"/>
    </xf>
    <xf numFmtId="0" fontId="2" fillId="0" borderId="14" xfId="7" applyFont="1" applyFill="1" applyBorder="1" applyAlignment="1">
      <alignment vertical="center"/>
    </xf>
    <xf numFmtId="176" fontId="2" fillId="0" borderId="16" xfId="7" applyNumberFormat="1" applyFont="1" applyFill="1" applyBorder="1" applyAlignment="1">
      <alignment horizontal="right" vertical="center"/>
    </xf>
    <xf numFmtId="179" fontId="13" fillId="0" borderId="14" xfId="7" applyNumberFormat="1" applyFont="1" applyFill="1" applyBorder="1" applyAlignment="1">
      <alignment horizontal="center" vertical="center"/>
    </xf>
    <xf numFmtId="176" fontId="13" fillId="0" borderId="15" xfId="7" applyNumberFormat="1" applyFont="1" applyFill="1" applyBorder="1" applyAlignment="1">
      <alignment horizontal="center" vertical="center"/>
    </xf>
    <xf numFmtId="176" fontId="13" fillId="0" borderId="17" xfId="7" applyNumberFormat="1" applyFont="1" applyFill="1" applyBorder="1" applyAlignment="1">
      <alignment horizontal="center" vertical="center"/>
    </xf>
    <xf numFmtId="38" fontId="2" fillId="0" borderId="24" xfId="5" applyFont="1" applyFill="1" applyBorder="1" applyAlignment="1">
      <alignment vertical="center"/>
    </xf>
    <xf numFmtId="0" fontId="2" fillId="0" borderId="25" xfId="8" applyFont="1" applyFill="1" applyBorder="1" applyAlignment="1">
      <alignment vertical="center"/>
    </xf>
    <xf numFmtId="0" fontId="2" fillId="0" borderId="25" xfId="8" applyFont="1" applyFill="1" applyBorder="1" applyAlignment="1">
      <alignment horizontal="left" vertical="center"/>
    </xf>
    <xf numFmtId="0" fontId="2" fillId="0" borderId="25" xfId="7" applyFont="1" applyFill="1" applyBorder="1" applyAlignment="1">
      <alignment vertical="center"/>
    </xf>
    <xf numFmtId="176" fontId="2" fillId="0" borderId="27" xfId="7" applyNumberFormat="1" applyFont="1" applyFill="1" applyBorder="1" applyAlignment="1">
      <alignment horizontal="right" vertical="center"/>
    </xf>
    <xf numFmtId="179" fontId="13" fillId="0" borderId="25" xfId="7" applyNumberFormat="1" applyFont="1" applyFill="1" applyBorder="1" applyAlignment="1">
      <alignment horizontal="center" vertical="center"/>
    </xf>
    <xf numFmtId="176" fontId="13" fillId="0" borderId="26" xfId="7" applyNumberFormat="1" applyFont="1" applyFill="1" applyBorder="1" applyAlignment="1">
      <alignment horizontal="center" vertical="center"/>
    </xf>
    <xf numFmtId="176" fontId="13" fillId="0" borderId="49" xfId="7" applyNumberFormat="1" applyFont="1" applyFill="1" applyBorder="1" applyAlignment="1">
      <alignment horizontal="center" vertical="center"/>
    </xf>
    <xf numFmtId="0" fontId="2" fillId="0" borderId="19" xfId="7" applyFont="1" applyFill="1" applyBorder="1" applyAlignment="1">
      <alignment vertical="top" wrapText="1"/>
    </xf>
    <xf numFmtId="0" fontId="2" fillId="0" borderId="19" xfId="7" applyFont="1" applyFill="1" applyBorder="1" applyAlignment="1">
      <alignment vertical="top"/>
    </xf>
    <xf numFmtId="0" fontId="2" fillId="0" borderId="0" xfId="7" applyFont="1" applyFill="1" applyBorder="1" applyAlignment="1">
      <alignment vertical="top"/>
    </xf>
    <xf numFmtId="0" fontId="3" fillId="0" borderId="0" xfId="7" applyFont="1" applyAlignment="1">
      <alignment horizontal="left" vertical="center"/>
    </xf>
    <xf numFmtId="0" fontId="2" fillId="0" borderId="0" xfId="7" applyFont="1" applyAlignment="1">
      <alignment horizontal="center" vertical="center"/>
    </xf>
    <xf numFmtId="0" fontId="2" fillId="0" borderId="0" xfId="7" applyFont="1"/>
    <xf numFmtId="0" fontId="14" fillId="2" borderId="0" xfId="3" applyFont="1" applyFill="1">
      <alignment vertical="center"/>
    </xf>
    <xf numFmtId="0" fontId="19" fillId="2" borderId="0" xfId="4" applyFont="1" applyFill="1" applyAlignment="1">
      <alignment vertical="center"/>
    </xf>
    <xf numFmtId="49" fontId="12" fillId="2" borderId="0" xfId="4" applyNumberFormat="1" applyFont="1" applyFill="1" applyBorder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2" fillId="2" borderId="0" xfId="4" applyFont="1" applyFill="1" applyBorder="1" applyAlignment="1">
      <alignment horizontal="right" vertical="center"/>
    </xf>
    <xf numFmtId="49" fontId="3" fillId="2" borderId="0" xfId="4" applyNumberFormat="1" applyFont="1" applyFill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38" fontId="2" fillId="2" borderId="20" xfId="5" applyFont="1" applyFill="1" applyBorder="1" applyAlignment="1">
      <alignment vertical="center"/>
    </xf>
    <xf numFmtId="0" fontId="2" fillId="2" borderId="19" xfId="8" applyFont="1" applyFill="1" applyBorder="1" applyAlignment="1">
      <alignment vertical="center"/>
    </xf>
    <xf numFmtId="0" fontId="2" fillId="2" borderId="19" xfId="8" applyFont="1" applyFill="1" applyBorder="1" applyAlignment="1">
      <alignment horizontal="left" vertical="center"/>
    </xf>
    <xf numFmtId="0" fontId="2" fillId="2" borderId="19" xfId="4" applyFont="1" applyFill="1" applyBorder="1" applyAlignment="1">
      <alignment vertical="center"/>
    </xf>
    <xf numFmtId="0" fontId="2" fillId="2" borderId="21" xfId="4" applyFont="1" applyFill="1" applyBorder="1" applyAlignment="1">
      <alignment vertical="center"/>
    </xf>
    <xf numFmtId="0" fontId="2" fillId="2" borderId="22" xfId="4" applyFont="1" applyFill="1" applyBorder="1" applyAlignment="1">
      <alignment vertical="center"/>
    </xf>
    <xf numFmtId="0" fontId="13" fillId="2" borderId="23" xfId="4" applyFont="1" applyFill="1" applyBorder="1" applyAlignment="1">
      <alignment vertical="center"/>
    </xf>
    <xf numFmtId="176" fontId="2" fillId="2" borderId="0" xfId="0" applyNumberFormat="1" applyFont="1" applyFill="1" applyBorder="1">
      <alignment vertical="center"/>
    </xf>
    <xf numFmtId="38" fontId="2" fillId="2" borderId="5" xfId="5" applyFont="1" applyFill="1" applyBorder="1" applyAlignment="1">
      <alignment vertical="center"/>
    </xf>
    <xf numFmtId="0" fontId="2" fillId="2" borderId="0" xfId="8" applyFont="1" applyFill="1" applyBorder="1" applyAlignment="1">
      <alignment vertical="center"/>
    </xf>
    <xf numFmtId="0" fontId="2" fillId="2" borderId="0" xfId="8" applyFont="1" applyFill="1" applyBorder="1" applyAlignment="1">
      <alignment horizontal="left" vertical="center"/>
    </xf>
    <xf numFmtId="0" fontId="2" fillId="2" borderId="12" xfId="4" applyFont="1" applyFill="1" applyBorder="1" applyAlignment="1">
      <alignment vertical="center"/>
    </xf>
    <xf numFmtId="176" fontId="2" fillId="2" borderId="6" xfId="4" applyNumberFormat="1" applyFont="1" applyFill="1" applyBorder="1" applyAlignment="1">
      <alignment horizontal="right" vertical="center"/>
    </xf>
    <xf numFmtId="178" fontId="13" fillId="2" borderId="7" xfId="4" applyNumberFormat="1" applyFont="1" applyFill="1" applyBorder="1" applyAlignment="1">
      <alignment horizontal="center" vertical="center"/>
    </xf>
    <xf numFmtId="0" fontId="2" fillId="2" borderId="5" xfId="4" applyFont="1" applyFill="1" applyBorder="1" applyAlignment="1">
      <alignment vertical="center"/>
    </xf>
    <xf numFmtId="0" fontId="2" fillId="2" borderId="5" xfId="6" applyFont="1" applyFill="1" applyBorder="1" applyAlignment="1">
      <alignment vertical="center"/>
    </xf>
    <xf numFmtId="0" fontId="2" fillId="2" borderId="0" xfId="6" applyFont="1" applyFill="1" applyBorder="1" applyAlignment="1">
      <alignment vertical="center"/>
    </xf>
    <xf numFmtId="177" fontId="13" fillId="2" borderId="7" xfId="4" applyNumberFormat="1" applyFont="1" applyFill="1" applyBorder="1" applyAlignment="1">
      <alignment horizontal="center" vertical="center"/>
    </xf>
    <xf numFmtId="38" fontId="2" fillId="2" borderId="0" xfId="5" applyFont="1" applyFill="1" applyBorder="1" applyAlignment="1">
      <alignment vertical="center"/>
    </xf>
    <xf numFmtId="0" fontId="2" fillId="0" borderId="5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2" xfId="4" applyFont="1" applyFill="1" applyBorder="1" applyAlignment="1">
      <alignment vertical="center"/>
    </xf>
    <xf numFmtId="176" fontId="2" fillId="0" borderId="6" xfId="4" applyNumberFormat="1" applyFont="1" applyFill="1" applyBorder="1" applyAlignment="1">
      <alignment horizontal="right" vertical="center"/>
    </xf>
    <xf numFmtId="178" fontId="13" fillId="0" borderId="7" xfId="4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2" borderId="8" xfId="4" applyFont="1" applyFill="1" applyBorder="1" applyAlignment="1">
      <alignment vertical="center"/>
    </xf>
    <xf numFmtId="0" fontId="2" fillId="2" borderId="9" xfId="4" applyFont="1" applyFill="1" applyBorder="1" applyAlignment="1">
      <alignment vertical="center"/>
    </xf>
    <xf numFmtId="38" fontId="2" fillId="2" borderId="9" xfId="5" applyFont="1" applyFill="1" applyBorder="1" applyAlignment="1">
      <alignment vertical="center"/>
    </xf>
    <xf numFmtId="0" fontId="2" fillId="2" borderId="9" xfId="6" applyFont="1" applyFill="1" applyBorder="1" applyAlignment="1">
      <alignment vertical="center"/>
    </xf>
    <xf numFmtId="0" fontId="2" fillId="2" borderId="44" xfId="4" applyFont="1" applyFill="1" applyBorder="1" applyAlignment="1">
      <alignment vertical="center"/>
    </xf>
    <xf numFmtId="176" fontId="2" fillId="2" borderId="10" xfId="4" applyNumberFormat="1" applyFont="1" applyFill="1" applyBorder="1" applyAlignment="1">
      <alignment horizontal="right" vertical="center"/>
    </xf>
    <xf numFmtId="178" fontId="13" fillId="2" borderId="11" xfId="4" applyNumberFormat="1" applyFont="1" applyFill="1" applyBorder="1" applyAlignment="1">
      <alignment horizontal="center" vertical="center"/>
    </xf>
    <xf numFmtId="176" fontId="2" fillId="2" borderId="6" xfId="4" applyNumberFormat="1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176" fontId="0" fillId="2" borderId="6" xfId="4" applyNumberFormat="1" applyFont="1" applyFill="1" applyBorder="1" applyAlignment="1">
      <alignment horizontal="right" vertical="center"/>
    </xf>
    <xf numFmtId="0" fontId="2" fillId="2" borderId="0" xfId="4" applyFont="1" applyFill="1" applyBorder="1" applyAlignment="1">
      <alignment horizontal="left" vertical="center"/>
    </xf>
    <xf numFmtId="0" fontId="2" fillId="2" borderId="9" xfId="4" applyFont="1" applyFill="1" applyBorder="1" applyAlignment="1">
      <alignment horizontal="left" vertical="center"/>
    </xf>
    <xf numFmtId="178" fontId="13" fillId="2" borderId="4" xfId="4" applyNumberFormat="1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horizontal="left" vertical="center"/>
    </xf>
    <xf numFmtId="176" fontId="2" fillId="2" borderId="0" xfId="4" applyNumberFormat="1" applyFont="1" applyFill="1" applyBorder="1" applyAlignment="1">
      <alignment horizontal="right" vertical="center"/>
    </xf>
    <xf numFmtId="178" fontId="13" fillId="2" borderId="19" xfId="4" applyNumberFormat="1" applyFont="1" applyFill="1" applyBorder="1" applyAlignment="1">
      <alignment horizontal="center" vertical="center"/>
    </xf>
    <xf numFmtId="0" fontId="2" fillId="2" borderId="28" xfId="4" applyFont="1" applyFill="1" applyBorder="1" applyAlignment="1">
      <alignment horizontal="left" vertical="center"/>
    </xf>
    <xf numFmtId="0" fontId="2" fillId="2" borderId="29" xfId="4" applyFont="1" applyFill="1" applyBorder="1" applyAlignment="1">
      <alignment horizontal="left" vertical="center"/>
    </xf>
    <xf numFmtId="176" fontId="2" fillId="2" borderId="30" xfId="4" applyNumberFormat="1" applyFont="1" applyFill="1" applyBorder="1" applyAlignment="1">
      <alignment horizontal="right" vertical="center"/>
    </xf>
    <xf numFmtId="178" fontId="13" fillId="2" borderId="32" xfId="4" applyNumberFormat="1" applyFont="1" applyFill="1" applyBorder="1" applyAlignment="1">
      <alignment horizontal="center" vertical="center"/>
    </xf>
    <xf numFmtId="0" fontId="2" fillId="2" borderId="37" xfId="4" applyFont="1" applyFill="1" applyBorder="1" applyAlignment="1">
      <alignment horizontal="left" vertical="center"/>
    </xf>
    <xf numFmtId="0" fontId="2" fillId="2" borderId="38" xfId="4" applyFont="1" applyFill="1" applyBorder="1" applyAlignment="1">
      <alignment horizontal="left" vertical="center"/>
    </xf>
    <xf numFmtId="0" fontId="2" fillId="2" borderId="13" xfId="4" applyFont="1" applyFill="1" applyBorder="1" applyAlignment="1">
      <alignment horizontal="left" vertical="center"/>
    </xf>
    <xf numFmtId="0" fontId="2" fillId="2" borderId="14" xfId="4" applyFont="1" applyFill="1" applyBorder="1" applyAlignment="1">
      <alignment horizontal="left" vertical="center"/>
    </xf>
    <xf numFmtId="176" fontId="2" fillId="2" borderId="16" xfId="4" applyNumberFormat="1" applyFont="1" applyFill="1" applyBorder="1" applyAlignment="1">
      <alignment horizontal="right" vertical="center"/>
    </xf>
    <xf numFmtId="178" fontId="13" fillId="2" borderId="17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/>
    </xf>
    <xf numFmtId="0" fontId="2" fillId="2" borderId="2" xfId="4" applyFont="1" applyFill="1" applyBorder="1" applyAlignment="1">
      <alignment vertical="center"/>
    </xf>
    <xf numFmtId="38" fontId="2" fillId="2" borderId="2" xfId="5" applyFont="1" applyFill="1" applyBorder="1" applyAlignment="1">
      <alignment vertical="center"/>
    </xf>
    <xf numFmtId="0" fontId="2" fillId="2" borderId="2" xfId="6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12" fillId="2" borderId="0" xfId="6" applyFont="1" applyFill="1" applyBorder="1" applyAlignment="1">
      <alignment vertical="center"/>
    </xf>
    <xf numFmtId="0" fontId="12" fillId="2" borderId="0" xfId="8" applyFont="1" applyFill="1" applyBorder="1" applyAlignment="1">
      <alignment horizontal="left" vertical="center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Alignment="1">
      <alignment horizontal="left" vertical="center"/>
    </xf>
    <xf numFmtId="0" fontId="12" fillId="2" borderId="0" xfId="4" applyFont="1" applyFill="1" applyBorder="1" applyAlignment="1">
      <alignment horizontal="left" vertical="center"/>
    </xf>
    <xf numFmtId="0" fontId="10" fillId="0" borderId="0" xfId="9" applyFont="1" applyFill="1">
      <alignment vertical="center"/>
    </xf>
    <xf numFmtId="0" fontId="2" fillId="0" borderId="0" xfId="9" applyFont="1" applyFill="1">
      <alignment vertical="center"/>
    </xf>
    <xf numFmtId="0" fontId="2" fillId="0" borderId="0" xfId="10" applyFont="1" applyFill="1"/>
    <xf numFmtId="0" fontId="0" fillId="0" borderId="0" xfId="10" applyFont="1" applyFill="1" applyBorder="1"/>
    <xf numFmtId="0" fontId="2" fillId="0" borderId="0" xfId="10" applyFont="1" applyFill="1" applyBorder="1"/>
    <xf numFmtId="0" fontId="2" fillId="0" borderId="0" xfId="10" applyFont="1" applyFill="1" applyAlignment="1">
      <alignment horizontal="right"/>
    </xf>
    <xf numFmtId="0" fontId="13" fillId="0" borderId="19" xfId="10" applyFont="1" applyFill="1" applyBorder="1" applyAlignment="1">
      <alignment horizontal="center" vertical="center"/>
    </xf>
    <xf numFmtId="0" fontId="13" fillId="0" borderId="0" xfId="10" applyFont="1" applyFill="1"/>
    <xf numFmtId="0" fontId="13" fillId="0" borderId="0" xfId="10" applyFont="1" applyFill="1" applyBorder="1" applyAlignment="1">
      <alignment horizontal="center" vertical="center"/>
    </xf>
    <xf numFmtId="0" fontId="13" fillId="0" borderId="0" xfId="10" applyFont="1" applyFill="1" applyAlignment="1">
      <alignment horizontal="center" vertical="center"/>
    </xf>
    <xf numFmtId="0" fontId="13" fillId="0" borderId="38" xfId="10" applyFont="1" applyFill="1" applyBorder="1" applyAlignment="1">
      <alignment horizontal="center" vertical="center"/>
    </xf>
    <xf numFmtId="0" fontId="13" fillId="0" borderId="5" xfId="10" applyFont="1" applyFill="1" applyBorder="1"/>
    <xf numFmtId="0" fontId="13" fillId="0" borderId="0" xfId="10" applyFont="1" applyFill="1" applyBorder="1"/>
    <xf numFmtId="176" fontId="13" fillId="0" borderId="58" xfId="10" applyNumberFormat="1" applyFont="1" applyFill="1" applyBorder="1" applyAlignment="1">
      <alignment horizontal="right"/>
    </xf>
    <xf numFmtId="176" fontId="13" fillId="0" borderId="59" xfId="10" applyNumberFormat="1" applyFont="1" applyFill="1" applyBorder="1" applyAlignment="1">
      <alignment horizontal="right"/>
    </xf>
    <xf numFmtId="176" fontId="13" fillId="0" borderId="60" xfId="10" applyNumberFormat="1" applyFont="1" applyFill="1" applyBorder="1" applyAlignment="1">
      <alignment horizontal="right"/>
    </xf>
    <xf numFmtId="176" fontId="13" fillId="0" borderId="61" xfId="10" applyNumberFormat="1" applyFont="1" applyFill="1" applyBorder="1" applyAlignment="1">
      <alignment horizontal="right"/>
    </xf>
    <xf numFmtId="0" fontId="13" fillId="0" borderId="62" xfId="10" applyFont="1" applyFill="1" applyBorder="1"/>
    <xf numFmtId="0" fontId="13" fillId="0" borderId="63" xfId="10" applyFont="1" applyFill="1" applyBorder="1"/>
    <xf numFmtId="176" fontId="13" fillId="0" borderId="64" xfId="10" applyNumberFormat="1" applyFont="1" applyFill="1" applyBorder="1" applyAlignment="1">
      <alignment horizontal="right"/>
    </xf>
    <xf numFmtId="176" fontId="13" fillId="0" borderId="65" xfId="10" applyNumberFormat="1" applyFont="1" applyFill="1" applyBorder="1" applyAlignment="1">
      <alignment horizontal="right"/>
    </xf>
    <xf numFmtId="176" fontId="13" fillId="0" borderId="66" xfId="10" applyNumberFormat="1" applyFont="1" applyFill="1" applyBorder="1" applyAlignment="1">
      <alignment horizontal="right"/>
    </xf>
    <xf numFmtId="176" fontId="13" fillId="0" borderId="67" xfId="10" applyNumberFormat="1" applyFont="1" applyFill="1" applyBorder="1" applyAlignment="1">
      <alignment horizontal="right"/>
    </xf>
    <xf numFmtId="176" fontId="13" fillId="0" borderId="68" xfId="10" applyNumberFormat="1" applyFont="1" applyFill="1" applyBorder="1" applyAlignment="1">
      <alignment horizontal="right"/>
    </xf>
    <xf numFmtId="176" fontId="13" fillId="0" borderId="69" xfId="10" applyNumberFormat="1" applyFont="1" applyFill="1" applyBorder="1" applyAlignment="1">
      <alignment horizontal="right"/>
    </xf>
    <xf numFmtId="176" fontId="13" fillId="0" borderId="70" xfId="10" applyNumberFormat="1" applyFont="1" applyFill="1" applyBorder="1" applyAlignment="1">
      <alignment horizontal="right"/>
    </xf>
    <xf numFmtId="176" fontId="13" fillId="0" borderId="71" xfId="10" applyNumberFormat="1" applyFont="1" applyFill="1" applyBorder="1" applyAlignment="1">
      <alignment horizontal="right"/>
    </xf>
    <xf numFmtId="176" fontId="13" fillId="0" borderId="72" xfId="10" applyNumberFormat="1" applyFont="1" applyFill="1" applyBorder="1" applyAlignment="1">
      <alignment horizontal="right"/>
    </xf>
    <xf numFmtId="0" fontId="13" fillId="0" borderId="73" xfId="10" applyFont="1" applyFill="1" applyBorder="1"/>
    <xf numFmtId="0" fontId="13" fillId="0" borderId="0" xfId="10" applyFont="1" applyFill="1" applyBorder="1" applyAlignment="1">
      <alignment horizontal="left" vertical="center"/>
    </xf>
    <xf numFmtId="0" fontId="13" fillId="0" borderId="63" xfId="10" applyFont="1" applyFill="1" applyBorder="1" applyAlignment="1">
      <alignment horizontal="left" vertical="center"/>
    </xf>
    <xf numFmtId="0" fontId="13" fillId="0" borderId="74" xfId="10" applyFont="1" applyFill="1" applyBorder="1"/>
    <xf numFmtId="0" fontId="13" fillId="0" borderId="75" xfId="10" applyFont="1" applyFill="1" applyBorder="1"/>
    <xf numFmtId="0" fontId="13" fillId="0" borderId="76" xfId="10" applyFont="1" applyFill="1" applyBorder="1"/>
    <xf numFmtId="0" fontId="13" fillId="0" borderId="77" xfId="10" applyFont="1" applyFill="1" applyBorder="1"/>
    <xf numFmtId="176" fontId="13" fillId="0" borderId="78" xfId="10" applyNumberFormat="1" applyFont="1" applyFill="1" applyBorder="1" applyAlignment="1">
      <alignment horizontal="right"/>
    </xf>
    <xf numFmtId="176" fontId="13" fillId="0" borderId="79" xfId="10" applyNumberFormat="1" applyFont="1" applyFill="1" applyBorder="1" applyAlignment="1">
      <alignment horizontal="right"/>
    </xf>
    <xf numFmtId="176" fontId="13" fillId="0" borderId="80" xfId="10" applyNumberFormat="1" applyFont="1" applyFill="1" applyBorder="1" applyAlignment="1">
      <alignment horizontal="right"/>
    </xf>
    <xf numFmtId="176" fontId="13" fillId="0" borderId="81" xfId="10" applyNumberFormat="1" applyFont="1" applyFill="1" applyBorder="1" applyAlignment="1">
      <alignment horizontal="right"/>
    </xf>
    <xf numFmtId="0" fontId="13" fillId="0" borderId="82" xfId="10" applyFont="1" applyFill="1" applyBorder="1"/>
    <xf numFmtId="0" fontId="13" fillId="0" borderId="83" xfId="10" applyFont="1" applyFill="1" applyBorder="1"/>
    <xf numFmtId="0" fontId="13" fillId="0" borderId="0" xfId="10" applyFont="1" applyFill="1" applyAlignment="1">
      <alignment horizontal="right" vertical="center"/>
    </xf>
    <xf numFmtId="0" fontId="13" fillId="2" borderId="19" xfId="10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0" fontId="2" fillId="0" borderId="0" xfId="10" applyFont="1" applyFill="1" applyAlignment="1">
      <alignment horizontal="center" vertical="center"/>
    </xf>
    <xf numFmtId="0" fontId="13" fillId="2" borderId="38" xfId="10" applyFont="1" applyFill="1" applyBorder="1" applyAlignment="1">
      <alignment horizontal="center" vertical="center"/>
    </xf>
    <xf numFmtId="176" fontId="13" fillId="0" borderId="83" xfId="10" applyNumberFormat="1" applyFont="1" applyFill="1" applyBorder="1" applyAlignment="1">
      <alignment horizontal="right"/>
    </xf>
    <xf numFmtId="176" fontId="13" fillId="0" borderId="63" xfId="10" applyNumberFormat="1" applyFont="1" applyFill="1" applyBorder="1" applyAlignment="1">
      <alignment horizontal="right"/>
    </xf>
    <xf numFmtId="0" fontId="13" fillId="0" borderId="85" xfId="10" applyFont="1" applyFill="1" applyBorder="1"/>
    <xf numFmtId="0" fontId="13" fillId="0" borderId="86" xfId="10" applyFont="1" applyFill="1" applyBorder="1"/>
    <xf numFmtId="176" fontId="13" fillId="0" borderId="87" xfId="10" applyNumberFormat="1" applyFont="1" applyFill="1" applyBorder="1" applyAlignment="1">
      <alignment horizontal="right"/>
    </xf>
    <xf numFmtId="176" fontId="13" fillId="0" borderId="86" xfId="10" applyNumberFormat="1" applyFont="1" applyFill="1" applyBorder="1" applyAlignment="1">
      <alignment horizontal="right"/>
    </xf>
    <xf numFmtId="176" fontId="13" fillId="0" borderId="88" xfId="10" applyNumberFormat="1" applyFont="1" applyFill="1" applyBorder="1" applyAlignment="1">
      <alignment horizontal="right"/>
    </xf>
    <xf numFmtId="176" fontId="13" fillId="0" borderId="89" xfId="10" applyNumberFormat="1" applyFont="1" applyFill="1" applyBorder="1" applyAlignment="1">
      <alignment horizontal="right"/>
    </xf>
    <xf numFmtId="176" fontId="13" fillId="0" borderId="90" xfId="10" applyNumberFormat="1" applyFont="1" applyFill="1" applyBorder="1" applyAlignment="1">
      <alignment horizontal="right"/>
    </xf>
    <xf numFmtId="176" fontId="13" fillId="0" borderId="91" xfId="10" applyNumberFormat="1" applyFont="1" applyFill="1" applyBorder="1" applyAlignment="1">
      <alignment horizontal="right"/>
    </xf>
    <xf numFmtId="176" fontId="13" fillId="0" borderId="92" xfId="10" applyNumberFormat="1" applyFont="1" applyFill="1" applyBorder="1" applyAlignment="1">
      <alignment horizontal="right"/>
    </xf>
    <xf numFmtId="176" fontId="13" fillId="0" borderId="77" xfId="10" applyNumberFormat="1" applyFont="1" applyFill="1" applyBorder="1" applyAlignment="1">
      <alignment horizontal="right"/>
    </xf>
    <xf numFmtId="176" fontId="13" fillId="0" borderId="93" xfId="10" applyNumberFormat="1" applyFont="1" applyFill="1" applyBorder="1" applyAlignment="1">
      <alignment horizontal="right"/>
    </xf>
    <xf numFmtId="176" fontId="13" fillId="0" borderId="94" xfId="10" applyNumberFormat="1" applyFont="1" applyFill="1" applyBorder="1" applyAlignment="1">
      <alignment horizontal="right"/>
    </xf>
    <xf numFmtId="0" fontId="13" fillId="0" borderId="22" xfId="10" applyFont="1" applyFill="1" applyBorder="1" applyAlignment="1"/>
    <xf numFmtId="0" fontId="13" fillId="0" borderId="19" xfId="10" applyFont="1" applyFill="1" applyBorder="1" applyAlignment="1"/>
    <xf numFmtId="0" fontId="13" fillId="0" borderId="6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/>
    </xf>
    <xf numFmtId="0" fontId="13" fillId="0" borderId="12" xfId="10" applyFont="1" applyFill="1" applyBorder="1" applyAlignment="1">
      <alignment horizontal="center"/>
    </xf>
    <xf numFmtId="0" fontId="13" fillId="0" borderId="7" xfId="10" applyFont="1" applyFill="1" applyBorder="1" applyAlignment="1">
      <alignment horizontal="center"/>
    </xf>
    <xf numFmtId="0" fontId="13" fillId="0" borderId="6" xfId="7" applyFont="1" applyFill="1" applyBorder="1" applyAlignment="1">
      <alignment vertical="center"/>
    </xf>
    <xf numFmtId="0" fontId="13" fillId="0" borderId="39" xfId="7" applyFont="1" applyFill="1" applyBorder="1" applyAlignment="1">
      <alignment vertical="center"/>
    </xf>
    <xf numFmtId="176" fontId="13" fillId="0" borderId="6" xfId="7" applyNumberFormat="1" applyFont="1" applyFill="1" applyBorder="1" applyAlignment="1">
      <alignment horizontal="right" vertical="center"/>
    </xf>
    <xf numFmtId="176" fontId="13" fillId="0" borderId="51" xfId="7" applyNumberFormat="1" applyFont="1" applyFill="1" applyBorder="1" applyAlignment="1">
      <alignment horizontal="right" vertical="center"/>
    </xf>
    <xf numFmtId="176" fontId="13" fillId="0" borderId="97" xfId="7" applyNumberFormat="1" applyFont="1" applyFill="1" applyBorder="1" applyAlignment="1">
      <alignment horizontal="right" vertical="center"/>
    </xf>
    <xf numFmtId="176" fontId="13" fillId="0" borderId="64" xfId="7" applyNumberFormat="1" applyFont="1" applyFill="1" applyBorder="1" applyAlignment="1">
      <alignment horizontal="right" vertical="center"/>
    </xf>
    <xf numFmtId="179" fontId="13" fillId="0" borderId="70" xfId="7" applyNumberFormat="1" applyFont="1" applyFill="1" applyBorder="1" applyAlignment="1">
      <alignment horizontal="right" vertical="center"/>
    </xf>
    <xf numFmtId="176" fontId="13" fillId="0" borderId="65" xfId="7" applyNumberFormat="1" applyFont="1" applyFill="1" applyBorder="1" applyAlignment="1">
      <alignment horizontal="right" vertical="center"/>
    </xf>
    <xf numFmtId="176" fontId="13" fillId="0" borderId="98" xfId="7" applyNumberFormat="1" applyFont="1" applyFill="1" applyBorder="1" applyAlignment="1">
      <alignment horizontal="right" vertical="center"/>
    </xf>
    <xf numFmtId="179" fontId="13" fillId="0" borderId="70" xfId="7" applyNumberFormat="1" applyFont="1" applyFill="1" applyBorder="1" applyAlignment="1">
      <alignment horizontal="center" vertical="center"/>
    </xf>
    <xf numFmtId="176" fontId="13" fillId="0" borderId="70" xfId="7" applyNumberFormat="1" applyFont="1" applyFill="1" applyBorder="1" applyAlignment="1">
      <alignment horizontal="right" vertical="center"/>
    </xf>
    <xf numFmtId="179" fontId="13" fillId="0" borderId="69" xfId="7" applyNumberFormat="1" applyFont="1" applyFill="1" applyBorder="1" applyAlignment="1">
      <alignment horizontal="center" vertical="center"/>
    </xf>
    <xf numFmtId="179" fontId="13" fillId="0" borderId="99" xfId="7" applyNumberFormat="1" applyFont="1" applyFill="1" applyBorder="1" applyAlignment="1">
      <alignment horizontal="center" vertical="center"/>
    </xf>
    <xf numFmtId="176" fontId="13" fillId="0" borderId="100" xfId="7" applyNumberFormat="1" applyFont="1" applyFill="1" applyBorder="1" applyAlignment="1">
      <alignment horizontal="right" vertical="center"/>
    </xf>
    <xf numFmtId="176" fontId="13" fillId="0" borderId="87" xfId="7" applyNumberFormat="1" applyFont="1" applyFill="1" applyBorder="1" applyAlignment="1">
      <alignment horizontal="right" vertical="center"/>
    </xf>
    <xf numFmtId="176" fontId="13" fillId="0" borderId="101" xfId="7" applyNumberFormat="1" applyFont="1" applyFill="1" applyBorder="1" applyAlignment="1">
      <alignment horizontal="right" vertical="center"/>
    </xf>
    <xf numFmtId="176" fontId="13" fillId="0" borderId="27" xfId="7" applyNumberFormat="1" applyFont="1" applyFill="1" applyBorder="1" applyAlignment="1">
      <alignment horizontal="right" vertical="center"/>
    </xf>
    <xf numFmtId="176" fontId="13" fillId="0" borderId="102" xfId="7" applyNumberFormat="1" applyFont="1" applyFill="1" applyBorder="1" applyAlignment="1">
      <alignment horizontal="right" vertical="center"/>
    </xf>
    <xf numFmtId="176" fontId="13" fillId="0" borderId="0" xfId="10" applyNumberFormat="1" applyFont="1" applyFill="1" applyBorder="1" applyAlignment="1">
      <alignment horizontal="right"/>
    </xf>
    <xf numFmtId="176" fontId="13" fillId="0" borderId="51" xfId="10" applyNumberFormat="1" applyFont="1" applyFill="1" applyBorder="1" applyAlignment="1">
      <alignment horizontal="right"/>
    </xf>
    <xf numFmtId="176" fontId="13" fillId="0" borderId="75" xfId="10" applyNumberFormat="1" applyFont="1" applyFill="1" applyBorder="1" applyAlignment="1">
      <alignment horizontal="right"/>
    </xf>
    <xf numFmtId="0" fontId="13" fillId="0" borderId="103" xfId="10" applyFont="1" applyFill="1" applyBorder="1"/>
    <xf numFmtId="0" fontId="13" fillId="0" borderId="104" xfId="10" applyFont="1" applyFill="1" applyBorder="1"/>
    <xf numFmtId="176" fontId="13" fillId="0" borderId="105" xfId="10" applyNumberFormat="1" applyFont="1" applyFill="1" applyBorder="1" applyAlignment="1">
      <alignment horizontal="right"/>
    </xf>
    <xf numFmtId="176" fontId="13" fillId="0" borderId="104" xfId="10" applyNumberFormat="1" applyFont="1" applyFill="1" applyBorder="1" applyAlignment="1">
      <alignment horizontal="right"/>
    </xf>
    <xf numFmtId="176" fontId="13" fillId="0" borderId="56" xfId="10" applyNumberFormat="1" applyFont="1" applyFill="1" applyBorder="1" applyAlignment="1">
      <alignment horizontal="right"/>
    </xf>
    <xf numFmtId="176" fontId="13" fillId="0" borderId="106" xfId="10" applyNumberFormat="1" applyFont="1" applyFill="1" applyBorder="1" applyAlignment="1">
      <alignment horizontal="right"/>
    </xf>
    <xf numFmtId="176" fontId="13" fillId="0" borderId="107" xfId="10" applyNumberFormat="1" applyFont="1" applyFill="1" applyBorder="1" applyAlignment="1">
      <alignment horizontal="right"/>
    </xf>
    <xf numFmtId="176" fontId="13" fillId="0" borderId="108" xfId="10" applyNumberFormat="1" applyFont="1" applyFill="1" applyBorder="1" applyAlignment="1">
      <alignment horizontal="right"/>
    </xf>
    <xf numFmtId="0" fontId="13" fillId="0" borderId="110" xfId="10" applyFont="1" applyFill="1" applyBorder="1" applyAlignment="1">
      <alignment horizontal="center"/>
    </xf>
    <xf numFmtId="0" fontId="13" fillId="0" borderId="111" xfId="10" applyFont="1" applyFill="1" applyBorder="1" applyAlignment="1">
      <alignment horizontal="center"/>
    </xf>
    <xf numFmtId="0" fontId="13" fillId="0" borderId="10" xfId="10" applyFont="1" applyFill="1" applyBorder="1" applyAlignment="1">
      <alignment horizontal="center"/>
    </xf>
    <xf numFmtId="0" fontId="13" fillId="0" borderId="112" xfId="10" applyFont="1" applyFill="1" applyBorder="1" applyAlignment="1">
      <alignment horizontal="center"/>
    </xf>
    <xf numFmtId="176" fontId="13" fillId="0" borderId="113" xfId="10" applyNumberFormat="1" applyFont="1" applyFill="1" applyBorder="1" applyAlignment="1">
      <alignment horizontal="right"/>
    </xf>
    <xf numFmtId="0" fontId="13" fillId="2" borderId="110" xfId="10" applyFont="1" applyFill="1" applyBorder="1" applyAlignment="1">
      <alignment horizontal="center"/>
    </xf>
    <xf numFmtId="0" fontId="13" fillId="2" borderId="109" xfId="10" applyFont="1" applyFill="1" applyBorder="1" applyAlignment="1">
      <alignment horizontal="center"/>
    </xf>
    <xf numFmtId="0" fontId="13" fillId="2" borderId="112" xfId="10" applyFont="1" applyFill="1" applyBorder="1" applyAlignment="1">
      <alignment horizontal="center"/>
    </xf>
    <xf numFmtId="0" fontId="13" fillId="0" borderId="6" xfId="10" applyFont="1" applyFill="1" applyBorder="1" applyAlignment="1"/>
    <xf numFmtId="0" fontId="13" fillId="0" borderId="0" xfId="10" applyFont="1" applyFill="1" applyBorder="1" applyAlignment="1"/>
    <xf numFmtId="0" fontId="13" fillId="0" borderId="6" xfId="10" applyFont="1" applyFill="1" applyBorder="1" applyAlignment="1">
      <alignment vertical="center"/>
    </xf>
    <xf numFmtId="0" fontId="13" fillId="0" borderId="12" xfId="10" applyFont="1" applyFill="1" applyBorder="1" applyAlignment="1"/>
    <xf numFmtId="0" fontId="13" fillId="0" borderId="7" xfId="10" applyFont="1" applyFill="1" applyBorder="1" applyAlignment="1"/>
    <xf numFmtId="0" fontId="13" fillId="0" borderId="109" xfId="10" applyFont="1" applyFill="1" applyBorder="1" applyAlignment="1">
      <alignment horizontal="center"/>
    </xf>
    <xf numFmtId="176" fontId="2" fillId="0" borderId="30" xfId="7" applyNumberFormat="1" applyFont="1" applyFill="1" applyBorder="1" applyAlignment="1">
      <alignment horizontal="right" vertical="center"/>
    </xf>
    <xf numFmtId="176" fontId="13" fillId="0" borderId="31" xfId="7" applyNumberFormat="1" applyFont="1" applyFill="1" applyBorder="1" applyAlignment="1">
      <alignment horizontal="center" vertical="center"/>
    </xf>
    <xf numFmtId="176" fontId="2" fillId="2" borderId="39" xfId="4" applyNumberFormat="1" applyFont="1" applyFill="1" applyBorder="1" applyAlignment="1">
      <alignment horizontal="right" vertical="center"/>
    </xf>
    <xf numFmtId="176" fontId="2" fillId="2" borderId="3" xfId="4" applyNumberFormat="1" applyFont="1" applyFill="1" applyBorder="1" applyAlignment="1">
      <alignment horizontal="right" vertical="center"/>
    </xf>
    <xf numFmtId="176" fontId="13" fillId="0" borderId="114" xfId="7" applyNumberFormat="1" applyFont="1" applyFill="1" applyBorder="1" applyAlignment="1">
      <alignment horizontal="right" vertical="center"/>
    </xf>
    <xf numFmtId="176" fontId="13" fillId="0" borderId="0" xfId="7" applyNumberFormat="1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79" fontId="13" fillId="0" borderId="0" xfId="7" applyNumberFormat="1" applyFont="1" applyFill="1" applyBorder="1" applyAlignment="1">
      <alignment horizontal="right" vertical="center"/>
    </xf>
    <xf numFmtId="176" fontId="20" fillId="0" borderId="0" xfId="7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9" fillId="0" borderId="0" xfId="2" applyFont="1" applyFill="1" applyBorder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38" fontId="2" fillId="0" borderId="8" xfId="5" applyFont="1" applyFill="1" applyBorder="1" applyAlignment="1">
      <alignment horizontal="center" vertical="center"/>
    </xf>
    <xf numFmtId="38" fontId="2" fillId="0" borderId="9" xfId="5" applyFont="1" applyFill="1" applyBorder="1" applyAlignment="1">
      <alignment horizontal="center" vertical="center"/>
    </xf>
    <xf numFmtId="38" fontId="2" fillId="0" borderId="5" xfId="5" applyFont="1" applyFill="1" applyBorder="1" applyAlignment="1">
      <alignment horizontal="center" vertical="center"/>
    </xf>
    <xf numFmtId="38" fontId="2" fillId="0" borderId="0" xfId="5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38" fontId="2" fillId="0" borderId="1" xfId="5" applyFont="1" applyFill="1" applyBorder="1" applyAlignment="1">
      <alignment horizontal="center" vertical="center"/>
    </xf>
    <xf numFmtId="38" fontId="2" fillId="0" borderId="2" xfId="5" applyFont="1" applyFill="1" applyBorder="1" applyAlignment="1">
      <alignment horizontal="center" vertical="center"/>
    </xf>
    <xf numFmtId="176" fontId="2" fillId="0" borderId="18" xfId="5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3" fillId="2" borderId="0" xfId="4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76" fontId="2" fillId="0" borderId="35" xfId="7" applyNumberFormat="1" applyFont="1" applyFill="1" applyBorder="1" applyAlignment="1">
      <alignment horizontal="right" vertical="center"/>
    </xf>
    <xf numFmtId="176" fontId="2" fillId="0" borderId="36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center"/>
    </xf>
    <xf numFmtId="0" fontId="10" fillId="0" borderId="0" xfId="7" applyFont="1" applyFill="1" applyBorder="1" applyAlignment="1">
      <alignment horizontal="center"/>
    </xf>
    <xf numFmtId="0" fontId="2" fillId="0" borderId="20" xfId="7" applyFont="1" applyFill="1" applyBorder="1" applyAlignment="1">
      <alignment horizontal="center" vertical="center"/>
    </xf>
    <xf numFmtId="0" fontId="2" fillId="0" borderId="19" xfId="7" applyFont="1" applyFill="1" applyBorder="1" applyAlignment="1">
      <alignment horizontal="center" vertical="center"/>
    </xf>
    <xf numFmtId="0" fontId="2" fillId="0" borderId="21" xfId="7" applyFont="1" applyFill="1" applyBorder="1" applyAlignment="1">
      <alignment horizontal="center" vertical="center"/>
    </xf>
    <xf numFmtId="0" fontId="2" fillId="0" borderId="24" xfId="7" applyFont="1" applyFill="1" applyBorder="1" applyAlignment="1">
      <alignment horizontal="center" vertical="center"/>
    </xf>
    <xf numFmtId="0" fontId="2" fillId="0" borderId="25" xfId="7" applyFont="1" applyFill="1" applyBorder="1" applyAlignment="1">
      <alignment horizontal="center" vertical="center"/>
    </xf>
    <xf numFmtId="0" fontId="2" fillId="0" borderId="26" xfId="7" applyFont="1" applyFill="1" applyBorder="1" applyAlignment="1">
      <alignment horizontal="center" vertical="center"/>
    </xf>
    <xf numFmtId="0" fontId="2" fillId="0" borderId="22" xfId="7" applyFont="1" applyFill="1" applyBorder="1" applyAlignment="1">
      <alignment horizontal="center" vertical="center"/>
    </xf>
    <xf numFmtId="0" fontId="2" fillId="0" borderId="27" xfId="7" applyFont="1" applyFill="1" applyBorder="1" applyAlignment="1">
      <alignment horizontal="center" vertical="center"/>
    </xf>
    <xf numFmtId="0" fontId="2" fillId="0" borderId="16" xfId="7" applyFont="1" applyFill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17" xfId="7" applyFont="1" applyBorder="1" applyAlignment="1">
      <alignment horizontal="center" vertical="center" wrapText="1"/>
    </xf>
    <xf numFmtId="179" fontId="2" fillId="0" borderId="35" xfId="7" applyNumberFormat="1" applyFont="1" applyFill="1" applyBorder="1" applyAlignment="1">
      <alignment horizontal="center" vertical="center"/>
    </xf>
    <xf numFmtId="179" fontId="2" fillId="0" borderId="47" xfId="7" applyNumberFormat="1" applyFont="1" applyFill="1" applyBorder="1" applyAlignment="1">
      <alignment horizontal="center" vertical="center"/>
    </xf>
    <xf numFmtId="179" fontId="2" fillId="0" borderId="33" xfId="7" applyNumberFormat="1" applyFont="1" applyFill="1" applyBorder="1" applyAlignment="1">
      <alignment horizontal="right" vertical="center"/>
    </xf>
    <xf numFmtId="0" fontId="2" fillId="0" borderId="34" xfId="7" applyFont="1" applyBorder="1" applyAlignment="1">
      <alignment horizontal="right" vertical="center"/>
    </xf>
    <xf numFmtId="179" fontId="2" fillId="0" borderId="36" xfId="7" applyNumberFormat="1" applyFont="1" applyFill="1" applyBorder="1" applyAlignment="1">
      <alignment horizontal="center" vertical="center"/>
    </xf>
    <xf numFmtId="179" fontId="2" fillId="0" borderId="40" xfId="7" applyNumberFormat="1" applyFont="1" applyFill="1" applyBorder="1" applyAlignment="1">
      <alignment horizontal="center" vertical="center"/>
    </xf>
    <xf numFmtId="179" fontId="2" fillId="0" borderId="41" xfId="7" applyNumberFormat="1" applyFont="1" applyFill="1" applyBorder="1" applyAlignment="1">
      <alignment horizontal="center" vertical="center"/>
    </xf>
    <xf numFmtId="179" fontId="2" fillId="0" borderId="45" xfId="7" applyNumberFormat="1" applyFont="1" applyFill="1" applyBorder="1" applyAlignment="1">
      <alignment horizontal="center" vertical="center"/>
    </xf>
    <xf numFmtId="179" fontId="2" fillId="0" borderId="46" xfId="7" applyNumberFormat="1" applyFont="1" applyFill="1" applyBorder="1" applyAlignment="1">
      <alignment horizontal="center" vertical="center"/>
    </xf>
    <xf numFmtId="0" fontId="2" fillId="2" borderId="37" xfId="4" applyFont="1" applyFill="1" applyBorder="1" applyAlignment="1">
      <alignment horizontal="left" vertical="center"/>
    </xf>
    <xf numFmtId="0" fontId="2" fillId="2" borderId="38" xfId="4" applyFont="1" applyFill="1" applyBorder="1" applyAlignment="1">
      <alignment horizontal="left" vertical="center"/>
    </xf>
    <xf numFmtId="0" fontId="2" fillId="2" borderId="48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9" xfId="4" applyFont="1" applyFill="1" applyBorder="1" applyAlignment="1">
      <alignment horizontal="left" vertical="center"/>
    </xf>
    <xf numFmtId="0" fontId="2" fillId="2" borderId="44" xfId="4" applyFont="1" applyFill="1" applyBorder="1" applyAlignment="1">
      <alignment horizontal="left" vertical="center"/>
    </xf>
    <xf numFmtId="0" fontId="2" fillId="2" borderId="5" xfId="4" applyFont="1" applyFill="1" applyBorder="1" applyAlignment="1">
      <alignment horizontal="left" vertical="center"/>
    </xf>
    <xf numFmtId="0" fontId="2" fillId="2" borderId="0" xfId="4" applyFont="1" applyFill="1" applyBorder="1" applyAlignment="1">
      <alignment horizontal="left" vertical="center"/>
    </xf>
    <xf numFmtId="0" fontId="2" fillId="2" borderId="12" xfId="4" applyFont="1" applyFill="1" applyBorder="1" applyAlignment="1">
      <alignment horizontal="left" vertical="center"/>
    </xf>
    <xf numFmtId="0" fontId="2" fillId="2" borderId="1" xfId="4" applyFont="1" applyFill="1" applyBorder="1" applyAlignment="1">
      <alignment horizontal="left" vertical="center"/>
    </xf>
    <xf numFmtId="0" fontId="2" fillId="2" borderId="2" xfId="4" applyFont="1" applyFill="1" applyBorder="1" applyAlignment="1">
      <alignment horizontal="left" vertical="center"/>
    </xf>
    <xf numFmtId="0" fontId="2" fillId="2" borderId="18" xfId="4" applyFont="1" applyFill="1" applyBorder="1" applyAlignment="1">
      <alignment horizontal="left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20" xfId="4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vertical="center"/>
    </xf>
    <xf numFmtId="0" fontId="2" fillId="2" borderId="21" xfId="4" applyFont="1" applyFill="1" applyBorder="1" applyAlignment="1">
      <alignment vertical="center"/>
    </xf>
    <xf numFmtId="0" fontId="2" fillId="2" borderId="24" xfId="4" applyFont="1" applyFill="1" applyBorder="1" applyAlignment="1">
      <alignment vertical="center"/>
    </xf>
    <xf numFmtId="0" fontId="2" fillId="2" borderId="25" xfId="4" applyFont="1" applyFill="1" applyBorder="1" applyAlignment="1">
      <alignment vertical="center"/>
    </xf>
    <xf numFmtId="0" fontId="2" fillId="2" borderId="26" xfId="4" applyFont="1" applyFill="1" applyBorder="1" applyAlignment="1">
      <alignment vertical="center"/>
    </xf>
    <xf numFmtId="0" fontId="2" fillId="2" borderId="22" xfId="4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/>
    </xf>
    <xf numFmtId="0" fontId="2" fillId="2" borderId="27" xfId="4" applyFont="1" applyFill="1" applyBorder="1" applyAlignment="1">
      <alignment horizontal="center" vertical="center"/>
    </xf>
    <xf numFmtId="0" fontId="2" fillId="2" borderId="49" xfId="4" applyFont="1" applyFill="1" applyBorder="1" applyAlignment="1">
      <alignment horizontal="center" vertical="center"/>
    </xf>
    <xf numFmtId="0" fontId="13" fillId="0" borderId="20" xfId="10" applyFont="1" applyFill="1" applyBorder="1" applyAlignment="1">
      <alignment horizontal="center" vertical="center"/>
    </xf>
    <xf numFmtId="0" fontId="13" fillId="0" borderId="19" xfId="10" applyFont="1" applyFill="1" applyBorder="1" applyAlignment="1">
      <alignment horizontal="center" vertical="center"/>
    </xf>
    <xf numFmtId="0" fontId="13" fillId="0" borderId="5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37" xfId="10" applyFont="1" applyFill="1" applyBorder="1" applyAlignment="1">
      <alignment horizontal="center" vertical="center"/>
    </xf>
    <xf numFmtId="0" fontId="13" fillId="0" borderId="38" xfId="10" applyFont="1" applyFill="1" applyBorder="1" applyAlignment="1">
      <alignment horizontal="center" vertical="center"/>
    </xf>
    <xf numFmtId="0" fontId="13" fillId="0" borderId="50" xfId="10" applyFont="1" applyFill="1" applyBorder="1" applyAlignment="1">
      <alignment horizontal="center" vertical="center" wrapText="1"/>
    </xf>
    <xf numFmtId="0" fontId="13" fillId="0" borderId="51" xfId="10" applyFont="1" applyFill="1" applyBorder="1" applyAlignment="1">
      <alignment horizontal="center" vertical="center" wrapText="1"/>
    </xf>
    <xf numFmtId="0" fontId="13" fillId="0" borderId="56" xfId="10" applyFont="1" applyFill="1" applyBorder="1" applyAlignment="1">
      <alignment horizontal="center" vertical="center" wrapText="1"/>
    </xf>
    <xf numFmtId="0" fontId="13" fillId="0" borderId="30" xfId="10" applyFont="1" applyFill="1" applyBorder="1" applyAlignment="1">
      <alignment horizontal="center"/>
    </xf>
    <xf numFmtId="0" fontId="13" fillId="0" borderId="29" xfId="10" applyFont="1" applyFill="1" applyBorder="1" applyAlignment="1">
      <alignment horizontal="center"/>
    </xf>
    <xf numFmtId="0" fontId="13" fillId="0" borderId="32" xfId="10" applyFont="1" applyFill="1" applyBorder="1" applyAlignment="1">
      <alignment horizontal="center"/>
    </xf>
    <xf numFmtId="0" fontId="13" fillId="0" borderId="52" xfId="10" applyFont="1" applyFill="1" applyBorder="1" applyAlignment="1">
      <alignment horizontal="center" vertical="center" wrapText="1"/>
    </xf>
    <xf numFmtId="0" fontId="13" fillId="0" borderId="6" xfId="10" applyFont="1" applyFill="1" applyBorder="1" applyAlignment="1">
      <alignment horizontal="center" vertical="center" wrapText="1"/>
    </xf>
    <xf numFmtId="0" fontId="13" fillId="0" borderId="39" xfId="10" applyFont="1" applyFill="1" applyBorder="1" applyAlignment="1">
      <alignment horizontal="center" vertical="center" wrapText="1"/>
    </xf>
    <xf numFmtId="0" fontId="13" fillId="0" borderId="53" xfId="10" applyFont="1" applyFill="1" applyBorder="1" applyAlignment="1">
      <alignment horizontal="center" vertical="center" wrapText="1"/>
    </xf>
    <xf numFmtId="0" fontId="13" fillId="0" borderId="55" xfId="10" applyFont="1" applyFill="1" applyBorder="1" applyAlignment="1">
      <alignment horizontal="center" vertical="center" wrapText="1"/>
    </xf>
    <xf numFmtId="0" fontId="13" fillId="0" borderId="57" xfId="10" applyFont="1" applyFill="1" applyBorder="1" applyAlignment="1">
      <alignment horizontal="center" vertical="center" wrapText="1"/>
    </xf>
    <xf numFmtId="0" fontId="13" fillId="0" borderId="54" xfId="10" applyFont="1" applyFill="1" applyBorder="1" applyAlignment="1">
      <alignment horizontal="center" vertical="center" wrapText="1"/>
    </xf>
    <xf numFmtId="0" fontId="13" fillId="0" borderId="7" xfId="10" applyFont="1" applyFill="1" applyBorder="1" applyAlignment="1">
      <alignment horizontal="center" vertical="center" wrapText="1"/>
    </xf>
    <xf numFmtId="0" fontId="13" fillId="0" borderId="42" xfId="10" applyFont="1" applyFill="1" applyBorder="1" applyAlignment="1">
      <alignment horizontal="center" vertical="center" wrapText="1"/>
    </xf>
    <xf numFmtId="0" fontId="13" fillId="2" borderId="20" xfId="10" applyFont="1" applyFill="1" applyBorder="1" applyAlignment="1">
      <alignment horizontal="center" vertical="center"/>
    </xf>
    <xf numFmtId="0" fontId="13" fillId="2" borderId="19" xfId="10" applyFont="1" applyFill="1" applyBorder="1" applyAlignment="1">
      <alignment horizontal="center" vertical="center"/>
    </xf>
    <xf numFmtId="0" fontId="13" fillId="2" borderId="5" xfId="10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0" fontId="13" fillId="2" borderId="37" xfId="10" applyFont="1" applyFill="1" applyBorder="1" applyAlignment="1">
      <alignment horizontal="center" vertical="center"/>
    </xf>
    <xf numFmtId="0" fontId="13" fillId="2" borderId="38" xfId="10" applyFont="1" applyFill="1" applyBorder="1" applyAlignment="1">
      <alignment horizontal="center" vertical="center"/>
    </xf>
    <xf numFmtId="0" fontId="13" fillId="2" borderId="50" xfId="10" applyFont="1" applyFill="1" applyBorder="1" applyAlignment="1">
      <alignment horizontal="center" vertical="center"/>
    </xf>
    <xf numFmtId="0" fontId="13" fillId="2" borderId="51" xfId="10" applyFont="1" applyFill="1" applyBorder="1" applyAlignment="1">
      <alignment horizontal="center" vertical="center"/>
    </xf>
    <xf numFmtId="0" fontId="13" fillId="2" borderId="56" xfId="10" applyFont="1" applyFill="1" applyBorder="1" applyAlignment="1">
      <alignment horizontal="center" vertical="center"/>
    </xf>
    <xf numFmtId="0" fontId="13" fillId="2" borderId="29" xfId="10" applyFont="1" applyFill="1" applyBorder="1" applyAlignment="1">
      <alignment horizontal="center"/>
    </xf>
    <xf numFmtId="0" fontId="13" fillId="2" borderId="32" xfId="10" applyFont="1" applyFill="1" applyBorder="1" applyAlignment="1">
      <alignment horizontal="center"/>
    </xf>
    <xf numFmtId="0" fontId="13" fillId="0" borderId="84" xfId="10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 vertical="center" wrapText="1"/>
    </xf>
    <xf numFmtId="0" fontId="13" fillId="0" borderId="38" xfId="10" applyFont="1" applyFill="1" applyBorder="1" applyAlignment="1">
      <alignment horizontal="center" vertical="center" wrapText="1"/>
    </xf>
    <xf numFmtId="0" fontId="13" fillId="0" borderId="30" xfId="10" applyFont="1" applyFill="1" applyBorder="1" applyAlignment="1">
      <alignment horizontal="center" vertical="center"/>
    </xf>
    <xf numFmtId="0" fontId="13" fillId="0" borderId="29" xfId="10" applyFont="1" applyFill="1" applyBorder="1" applyAlignment="1">
      <alignment horizontal="center" vertical="center"/>
    </xf>
    <xf numFmtId="0" fontId="13" fillId="0" borderId="32" xfId="10" applyFont="1" applyFill="1" applyBorder="1" applyAlignment="1">
      <alignment horizontal="center" vertical="center"/>
    </xf>
    <xf numFmtId="0" fontId="13" fillId="0" borderId="95" xfId="7" applyFont="1" applyFill="1" applyBorder="1" applyAlignment="1">
      <alignment horizontal="center" vertical="center" wrapText="1"/>
    </xf>
    <xf numFmtId="0" fontId="13" fillId="0" borderId="10" xfId="7" applyFont="1" applyFill="1" applyBorder="1" applyAlignment="1">
      <alignment horizontal="center" vertical="center" wrapText="1"/>
    </xf>
    <xf numFmtId="0" fontId="13" fillId="0" borderId="96" xfId="7" applyFont="1" applyFill="1" applyBorder="1" applyAlignment="1">
      <alignment horizontal="center" vertical="center" wrapText="1"/>
    </xf>
    <xf numFmtId="0" fontId="13" fillId="0" borderId="50" xfId="10" applyFont="1" applyFill="1" applyBorder="1" applyAlignment="1">
      <alignment horizontal="center" vertical="center"/>
    </xf>
    <xf numFmtId="0" fontId="13" fillId="0" borderId="51" xfId="10" applyFont="1" applyFill="1" applyBorder="1" applyAlignment="1">
      <alignment horizontal="center" vertical="center"/>
    </xf>
    <xf numFmtId="0" fontId="13" fillId="0" borderId="56" xfId="10" applyFont="1" applyFill="1" applyBorder="1" applyAlignment="1">
      <alignment horizontal="center" vertical="center"/>
    </xf>
    <xf numFmtId="0" fontId="13" fillId="0" borderId="109" xfId="10" applyFont="1" applyFill="1" applyBorder="1" applyAlignment="1">
      <alignment horizontal="center"/>
    </xf>
    <xf numFmtId="0" fontId="13" fillId="0" borderId="110" xfId="10" applyFont="1" applyFill="1" applyBorder="1" applyAlignment="1">
      <alignment horizontal="center"/>
    </xf>
    <xf numFmtId="0" fontId="13" fillId="0" borderId="112" xfId="10" applyFont="1" applyFill="1" applyBorder="1" applyAlignment="1">
      <alignment horizontal="center"/>
    </xf>
    <xf numFmtId="0" fontId="13" fillId="2" borderId="109" xfId="10" applyFont="1" applyFill="1" applyBorder="1" applyAlignment="1">
      <alignment horizontal="center"/>
    </xf>
    <xf numFmtId="0" fontId="13" fillId="2" borderId="110" xfId="10" applyFont="1" applyFill="1" applyBorder="1" applyAlignment="1">
      <alignment horizontal="center"/>
    </xf>
    <xf numFmtId="0" fontId="13" fillId="2" borderId="112" xfId="10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 vertical="center" wrapText="1"/>
    </xf>
    <xf numFmtId="0" fontId="13" fillId="0" borderId="31" xfId="10" applyFont="1" applyFill="1" applyBorder="1" applyAlignment="1">
      <alignment horizontal="center" vertical="center"/>
    </xf>
    <xf numFmtId="0" fontId="13" fillId="0" borderId="10" xfId="10" applyFont="1" applyFill="1" applyBorder="1" applyAlignment="1">
      <alignment horizontal="center" vertical="center"/>
    </xf>
    <xf numFmtId="0" fontId="13" fillId="0" borderId="9" xfId="10" applyFont="1" applyFill="1" applyBorder="1" applyAlignment="1">
      <alignment horizontal="center" vertical="center"/>
    </xf>
    <xf numFmtId="0" fontId="13" fillId="0" borderId="44" xfId="10" applyFont="1" applyFill="1" applyBorder="1" applyAlignment="1">
      <alignment horizontal="center" vertical="center"/>
    </xf>
    <xf numFmtId="0" fontId="13" fillId="0" borderId="11" xfId="10" applyFont="1" applyFill="1" applyBorder="1" applyAlignment="1">
      <alignment horizontal="center" vertical="center"/>
    </xf>
  </cellXfs>
  <cellStyles count="12">
    <cellStyle name="桁区切り" xfId="1" builtinId="6"/>
    <cellStyle name="桁区切り 2" xfId="5"/>
    <cellStyle name="標準" xfId="0" builtinId="0"/>
    <cellStyle name="標準 2" xfId="9"/>
    <cellStyle name="標準 3" xfId="11"/>
    <cellStyle name="標準 5" xfId="7"/>
    <cellStyle name="標準 7" xfId="3"/>
    <cellStyle name="標準 8" xfId="4"/>
    <cellStyle name="標準 9" xfId="2"/>
    <cellStyle name="標準_03.04.01.財務諸表雛形_様式_桜内案１_コピー03　普通会計４表2006.12.23_仕訳" xfId="6"/>
    <cellStyle name="標準_附属明細表PL・NW・WS　20060423修正版" xfId="10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(29)異動事由コード"/>
      <sheetName val="(15)団体コード(16)会計コード"/>
      <sheetName val="(47)目的別資産区分表6－6"/>
      <sheetName val="財産区分"/>
      <sheetName val="(5)他台帳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tabSelected="1" view="pageBreakPreview" topLeftCell="D1" zoomScale="90" zoomScaleNormal="85" zoomScaleSheetLayoutView="90" workbookViewId="0">
      <selection activeCell="D1" sqref="D1"/>
    </sheetView>
  </sheetViews>
  <sheetFormatPr defaultRowHeight="12.75" x14ac:dyDescent="0.15"/>
  <cols>
    <col min="1" max="2" width="0" style="1" hidden="1" customWidth="1"/>
    <col min="3" max="3" width="0.625" style="2" customWidth="1"/>
    <col min="4" max="14" width="2.125" style="2" customWidth="1"/>
    <col min="15" max="15" width="6" style="2" customWidth="1"/>
    <col min="16" max="16" width="22.375" style="2" customWidth="1"/>
    <col min="17" max="17" width="3.375" style="2" bestFit="1" customWidth="1"/>
    <col min="18" max="19" width="2.125" style="2" customWidth="1"/>
    <col min="20" max="24" width="3.875" style="2" customWidth="1"/>
    <col min="25" max="25" width="3.125" style="2" customWidth="1"/>
    <col min="26" max="26" width="24.125" style="2" bestFit="1" customWidth="1"/>
    <col min="27" max="27" width="3.125" style="2" customWidth="1"/>
    <col min="28" max="28" width="0.625" style="2" customWidth="1"/>
    <col min="29" max="16384" width="9" style="2"/>
  </cols>
  <sheetData>
    <row r="1" spans="1:28" x14ac:dyDescent="0.15">
      <c r="D1" s="3" t="s">
        <v>394</v>
      </c>
      <c r="E1" s="4"/>
      <c r="F1" s="4"/>
      <c r="G1" s="4"/>
      <c r="H1" s="4"/>
      <c r="I1" s="5"/>
      <c r="J1" s="5"/>
      <c r="K1" s="5"/>
      <c r="L1" s="5"/>
      <c r="M1" s="5"/>
      <c r="N1" s="5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345" t="s">
        <v>0</v>
      </c>
      <c r="AA1" s="345"/>
    </row>
    <row r="2" spans="1:28" s="9" customFormat="1" ht="13.5" x14ac:dyDescent="0.15">
      <c r="A2" s="8"/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8" ht="23.25" customHeight="1" x14ac:dyDescent="0.25">
      <c r="C3" s="10"/>
      <c r="D3" s="346" t="s">
        <v>1</v>
      </c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</row>
    <row r="4" spans="1:28" ht="21" customHeight="1" x14ac:dyDescent="0.15">
      <c r="D4" s="347" t="s">
        <v>2</v>
      </c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</row>
    <row r="5" spans="1:28" s="12" customFormat="1" ht="16.5" customHeight="1" thickBot="1" x14ac:dyDescent="0.2">
      <c r="A5" s="11"/>
      <c r="B5" s="11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 t="s">
        <v>3</v>
      </c>
      <c r="AB5" s="14"/>
    </row>
    <row r="6" spans="1:28" s="17" customFormat="1" ht="14.25" customHeight="1" thickBot="1" x14ac:dyDescent="0.2">
      <c r="A6" s="16" t="s">
        <v>4</v>
      </c>
      <c r="B6" s="16" t="s">
        <v>5</v>
      </c>
      <c r="D6" s="348" t="s">
        <v>6</v>
      </c>
      <c r="E6" s="349"/>
      <c r="F6" s="349"/>
      <c r="G6" s="349"/>
      <c r="H6" s="349"/>
      <c r="I6" s="349"/>
      <c r="J6" s="349"/>
      <c r="K6" s="350"/>
      <c r="L6" s="350"/>
      <c r="M6" s="350"/>
      <c r="N6" s="350"/>
      <c r="O6" s="350"/>
      <c r="P6" s="351" t="s">
        <v>7</v>
      </c>
      <c r="Q6" s="352"/>
      <c r="R6" s="349" t="s">
        <v>6</v>
      </c>
      <c r="S6" s="349"/>
      <c r="T6" s="349"/>
      <c r="U6" s="349"/>
      <c r="V6" s="349"/>
      <c r="W6" s="349"/>
      <c r="X6" s="349"/>
      <c r="Y6" s="349"/>
      <c r="Z6" s="351" t="s">
        <v>7</v>
      </c>
      <c r="AA6" s="352"/>
    </row>
    <row r="7" spans="1:28" ht="14.65" customHeight="1" x14ac:dyDescent="0.15">
      <c r="D7" s="18" t="s">
        <v>8</v>
      </c>
      <c r="E7" s="19"/>
      <c r="F7" s="20"/>
      <c r="G7" s="21"/>
      <c r="H7" s="21"/>
      <c r="I7" s="21"/>
      <c r="J7" s="21"/>
      <c r="K7" s="19"/>
      <c r="L7" s="19"/>
      <c r="M7" s="19"/>
      <c r="N7" s="19"/>
      <c r="O7" s="22"/>
      <c r="P7" s="23"/>
      <c r="Q7" s="24"/>
      <c r="R7" s="20" t="s">
        <v>9</v>
      </c>
      <c r="S7" s="20"/>
      <c r="T7" s="20"/>
      <c r="U7" s="20"/>
      <c r="V7" s="20"/>
      <c r="W7" s="20"/>
      <c r="X7" s="20"/>
      <c r="Y7" s="19"/>
      <c r="Z7" s="25"/>
      <c r="AA7" s="26"/>
    </row>
    <row r="8" spans="1:28" ht="14.65" customHeight="1" x14ac:dyDescent="0.15">
      <c r="A8" s="1" t="s">
        <v>10</v>
      </c>
      <c r="B8" s="1" t="s">
        <v>11</v>
      </c>
      <c r="D8" s="27"/>
      <c r="E8" s="20" t="s">
        <v>12</v>
      </c>
      <c r="F8" s="20"/>
      <c r="G8" s="20"/>
      <c r="H8" s="20"/>
      <c r="I8" s="20"/>
      <c r="J8" s="20"/>
      <c r="K8" s="19"/>
      <c r="L8" s="19"/>
      <c r="M8" s="19"/>
      <c r="N8" s="19"/>
      <c r="O8" s="22"/>
      <c r="P8" s="28">
        <f>P9+P40</f>
        <v>12487</v>
      </c>
      <c r="Q8" s="29"/>
      <c r="R8" s="20"/>
      <c r="S8" s="20" t="s">
        <v>13</v>
      </c>
      <c r="T8" s="20"/>
      <c r="U8" s="20"/>
      <c r="V8" s="20"/>
      <c r="W8" s="20"/>
      <c r="X8" s="20"/>
      <c r="Y8" s="19"/>
      <c r="Z8" s="28">
        <f>SUM(Z9:Z13)</f>
        <v>1381</v>
      </c>
      <c r="AA8" s="30"/>
    </row>
    <row r="9" spans="1:28" ht="14.65" customHeight="1" x14ac:dyDescent="0.15">
      <c r="A9" s="1" t="s">
        <v>14</v>
      </c>
      <c r="B9" s="1" t="s">
        <v>15</v>
      </c>
      <c r="D9" s="27"/>
      <c r="E9" s="20"/>
      <c r="F9" s="20" t="s">
        <v>16</v>
      </c>
      <c r="G9" s="20"/>
      <c r="H9" s="20"/>
      <c r="I9" s="20"/>
      <c r="J9" s="20"/>
      <c r="K9" s="19"/>
      <c r="L9" s="19"/>
      <c r="M9" s="19"/>
      <c r="N9" s="19"/>
      <c r="O9" s="22"/>
      <c r="P9" s="28">
        <f>P10+P26+P35+P36</f>
        <v>8685</v>
      </c>
      <c r="Q9" s="29"/>
      <c r="R9" s="20"/>
      <c r="S9" s="20"/>
      <c r="T9" s="20" t="s">
        <v>17</v>
      </c>
      <c r="U9" s="20"/>
      <c r="V9" s="20"/>
      <c r="W9" s="20"/>
      <c r="X9" s="20"/>
      <c r="Y9" s="19"/>
      <c r="Z9" s="28">
        <v>1324</v>
      </c>
      <c r="AA9" s="30"/>
    </row>
    <row r="10" spans="1:28" ht="14.65" customHeight="1" x14ac:dyDescent="0.15">
      <c r="A10" s="1" t="s">
        <v>18</v>
      </c>
      <c r="B10" s="1" t="s">
        <v>19</v>
      </c>
      <c r="D10" s="27"/>
      <c r="E10" s="20"/>
      <c r="F10" s="20"/>
      <c r="G10" s="20" t="s">
        <v>20</v>
      </c>
      <c r="H10" s="20"/>
      <c r="I10" s="20"/>
      <c r="J10" s="20"/>
      <c r="K10" s="19"/>
      <c r="L10" s="19"/>
      <c r="M10" s="19"/>
      <c r="N10" s="19"/>
      <c r="O10" s="22"/>
      <c r="P10" s="28">
        <f>SUM(P11:P25)</f>
        <v>8684</v>
      </c>
      <c r="Q10" s="29"/>
      <c r="R10" s="20"/>
      <c r="S10" s="20"/>
      <c r="T10" s="20" t="s">
        <v>21</v>
      </c>
      <c r="U10" s="20"/>
      <c r="V10" s="20"/>
      <c r="W10" s="20"/>
      <c r="X10" s="20"/>
      <c r="Y10" s="19"/>
      <c r="Z10" s="28" t="s">
        <v>22</v>
      </c>
      <c r="AA10" s="30"/>
    </row>
    <row r="11" spans="1:28" ht="14.65" customHeight="1" x14ac:dyDescent="0.15">
      <c r="A11" s="1" t="s">
        <v>23</v>
      </c>
      <c r="B11" s="1" t="s">
        <v>24</v>
      </c>
      <c r="D11" s="27"/>
      <c r="E11" s="20"/>
      <c r="F11" s="20"/>
      <c r="G11" s="20"/>
      <c r="H11" s="20" t="s">
        <v>25</v>
      </c>
      <c r="I11" s="20"/>
      <c r="J11" s="20"/>
      <c r="K11" s="19"/>
      <c r="L11" s="19"/>
      <c r="M11" s="19"/>
      <c r="N11" s="19"/>
      <c r="O11" s="22"/>
      <c r="P11" s="28">
        <v>301</v>
      </c>
      <c r="Q11" s="29"/>
      <c r="R11" s="20"/>
      <c r="S11" s="20"/>
      <c r="T11" s="20" t="s">
        <v>26</v>
      </c>
      <c r="U11" s="20"/>
      <c r="V11" s="20"/>
      <c r="W11" s="20"/>
      <c r="X11" s="20"/>
      <c r="Y11" s="19"/>
      <c r="Z11" s="28">
        <v>57</v>
      </c>
      <c r="AA11" s="30"/>
    </row>
    <row r="12" spans="1:28" ht="14.65" customHeight="1" x14ac:dyDescent="0.15">
      <c r="A12" s="1" t="s">
        <v>27</v>
      </c>
      <c r="B12" s="1" t="s">
        <v>28</v>
      </c>
      <c r="D12" s="27"/>
      <c r="E12" s="20"/>
      <c r="F12" s="20"/>
      <c r="G12" s="20"/>
      <c r="H12" s="20" t="s">
        <v>29</v>
      </c>
      <c r="I12" s="20"/>
      <c r="J12" s="20"/>
      <c r="K12" s="19"/>
      <c r="L12" s="19"/>
      <c r="M12" s="19"/>
      <c r="N12" s="19"/>
      <c r="O12" s="22"/>
      <c r="P12" s="28" t="s">
        <v>22</v>
      </c>
      <c r="Q12" s="29"/>
      <c r="R12" s="20"/>
      <c r="S12" s="20"/>
      <c r="T12" s="20" t="s">
        <v>30</v>
      </c>
      <c r="U12" s="20"/>
      <c r="V12" s="20"/>
      <c r="W12" s="20"/>
      <c r="X12" s="20"/>
      <c r="Y12" s="19"/>
      <c r="Z12" s="28" t="s">
        <v>22</v>
      </c>
      <c r="AA12" s="30"/>
    </row>
    <row r="13" spans="1:28" ht="14.65" customHeight="1" x14ac:dyDescent="0.15">
      <c r="A13" s="1" t="s">
        <v>31</v>
      </c>
      <c r="B13" s="1" t="s">
        <v>32</v>
      </c>
      <c r="D13" s="27"/>
      <c r="E13" s="20"/>
      <c r="F13" s="20"/>
      <c r="G13" s="20"/>
      <c r="H13" s="20" t="s">
        <v>33</v>
      </c>
      <c r="I13" s="20"/>
      <c r="J13" s="20"/>
      <c r="K13" s="19"/>
      <c r="L13" s="19"/>
      <c r="M13" s="19"/>
      <c r="N13" s="19"/>
      <c r="O13" s="22"/>
      <c r="P13" s="28">
        <v>25657</v>
      </c>
      <c r="Q13" s="29"/>
      <c r="R13" s="20"/>
      <c r="S13" s="20"/>
      <c r="T13" s="20" t="s">
        <v>34</v>
      </c>
      <c r="U13" s="20"/>
      <c r="V13" s="20"/>
      <c r="W13" s="20"/>
      <c r="X13" s="20"/>
      <c r="Y13" s="19"/>
      <c r="Z13" s="28" t="s">
        <v>22</v>
      </c>
      <c r="AA13" s="30"/>
    </row>
    <row r="14" spans="1:28" ht="14.65" customHeight="1" x14ac:dyDescent="0.15">
      <c r="A14" s="1" t="s">
        <v>35</v>
      </c>
      <c r="B14" s="1" t="s">
        <v>36</v>
      </c>
      <c r="D14" s="27"/>
      <c r="E14" s="20"/>
      <c r="F14" s="20"/>
      <c r="G14" s="20"/>
      <c r="H14" s="20" t="s">
        <v>37</v>
      </c>
      <c r="I14" s="20"/>
      <c r="J14" s="20"/>
      <c r="K14" s="19"/>
      <c r="L14" s="19"/>
      <c r="M14" s="19"/>
      <c r="N14" s="19"/>
      <c r="O14" s="22"/>
      <c r="P14" s="28">
        <v>-17933</v>
      </c>
      <c r="Q14" s="29"/>
      <c r="R14" s="20"/>
      <c r="S14" s="20" t="s">
        <v>38</v>
      </c>
      <c r="T14" s="20"/>
      <c r="U14" s="20"/>
      <c r="V14" s="20"/>
      <c r="W14" s="20"/>
      <c r="X14" s="20"/>
      <c r="Y14" s="19"/>
      <c r="Z14" s="28">
        <f>SUM(Z15:Z22)</f>
        <v>421</v>
      </c>
      <c r="AA14" s="30"/>
    </row>
    <row r="15" spans="1:28" ht="14.65" customHeight="1" x14ac:dyDescent="0.15">
      <c r="A15" s="1" t="s">
        <v>39</v>
      </c>
      <c r="B15" s="1" t="s">
        <v>40</v>
      </c>
      <c r="D15" s="27"/>
      <c r="E15" s="20"/>
      <c r="F15" s="20"/>
      <c r="G15" s="20"/>
      <c r="H15" s="20" t="s">
        <v>41</v>
      </c>
      <c r="I15" s="20"/>
      <c r="J15" s="20"/>
      <c r="K15" s="19"/>
      <c r="L15" s="19"/>
      <c r="M15" s="19"/>
      <c r="N15" s="19"/>
      <c r="O15" s="22"/>
      <c r="P15" s="28">
        <v>1663</v>
      </c>
      <c r="Q15" s="29"/>
      <c r="R15" s="20"/>
      <c r="S15" s="20"/>
      <c r="T15" s="20" t="s">
        <v>42</v>
      </c>
      <c r="U15" s="20"/>
      <c r="V15" s="20"/>
      <c r="W15" s="20"/>
      <c r="X15" s="20"/>
      <c r="Y15" s="19"/>
      <c r="Z15" s="28">
        <f>290</f>
        <v>290</v>
      </c>
      <c r="AA15" s="30"/>
    </row>
    <row r="16" spans="1:28" ht="14.65" customHeight="1" x14ac:dyDescent="0.15">
      <c r="A16" s="1" t="s">
        <v>43</v>
      </c>
      <c r="B16" s="1" t="s">
        <v>44</v>
      </c>
      <c r="D16" s="27"/>
      <c r="E16" s="20"/>
      <c r="F16" s="20"/>
      <c r="G16" s="20"/>
      <c r="H16" s="20" t="s">
        <v>45</v>
      </c>
      <c r="I16" s="20"/>
      <c r="J16" s="20"/>
      <c r="K16" s="19"/>
      <c r="L16" s="19"/>
      <c r="M16" s="19"/>
      <c r="N16" s="19"/>
      <c r="O16" s="22"/>
      <c r="P16" s="28">
        <v>-1004</v>
      </c>
      <c r="Q16" s="29"/>
      <c r="R16" s="20"/>
      <c r="S16" s="20"/>
      <c r="T16" s="20" t="s">
        <v>46</v>
      </c>
      <c r="U16" s="20"/>
      <c r="V16" s="20"/>
      <c r="W16" s="20"/>
      <c r="X16" s="20"/>
      <c r="Y16" s="19"/>
      <c r="Z16" s="31" t="s">
        <v>47</v>
      </c>
      <c r="AA16" s="30"/>
    </row>
    <row r="17" spans="1:27" ht="14.65" customHeight="1" x14ac:dyDescent="0.15">
      <c r="A17" s="1" t="s">
        <v>48</v>
      </c>
      <c r="B17" s="1" t="s">
        <v>49</v>
      </c>
      <c r="D17" s="27"/>
      <c r="E17" s="20"/>
      <c r="F17" s="20"/>
      <c r="G17" s="20"/>
      <c r="H17" s="20" t="s">
        <v>50</v>
      </c>
      <c r="I17" s="32"/>
      <c r="J17" s="32"/>
      <c r="K17" s="33"/>
      <c r="L17" s="33"/>
      <c r="M17" s="33"/>
      <c r="N17" s="33"/>
      <c r="O17" s="34"/>
      <c r="P17" s="28" t="s">
        <v>22</v>
      </c>
      <c r="Q17" s="29"/>
      <c r="R17" s="20"/>
      <c r="S17" s="20"/>
      <c r="T17" s="20" t="s">
        <v>51</v>
      </c>
      <c r="U17" s="20"/>
      <c r="V17" s="20"/>
      <c r="W17" s="20"/>
      <c r="X17" s="20"/>
      <c r="Y17" s="19"/>
      <c r="Z17" s="28" t="s">
        <v>22</v>
      </c>
      <c r="AA17" s="30"/>
    </row>
    <row r="18" spans="1:27" ht="14.65" customHeight="1" x14ac:dyDescent="0.15">
      <c r="A18" s="1" t="s">
        <v>52</v>
      </c>
      <c r="B18" s="1" t="s">
        <v>53</v>
      </c>
      <c r="D18" s="27"/>
      <c r="E18" s="20"/>
      <c r="F18" s="20"/>
      <c r="G18" s="20"/>
      <c r="H18" s="20" t="s">
        <v>54</v>
      </c>
      <c r="I18" s="32"/>
      <c r="J18" s="32"/>
      <c r="K18" s="33"/>
      <c r="L18" s="33"/>
      <c r="M18" s="33"/>
      <c r="N18" s="33"/>
      <c r="O18" s="34"/>
      <c r="P18" s="28" t="s">
        <v>22</v>
      </c>
      <c r="Q18" s="29"/>
      <c r="R18" s="19"/>
      <c r="S18" s="20"/>
      <c r="T18" s="20" t="s">
        <v>55</v>
      </c>
      <c r="U18" s="20"/>
      <c r="V18" s="20"/>
      <c r="W18" s="20"/>
      <c r="X18" s="20"/>
      <c r="Y18" s="19"/>
      <c r="Z18" s="28" t="s">
        <v>22</v>
      </c>
      <c r="AA18" s="30"/>
    </row>
    <row r="19" spans="1:27" ht="14.65" customHeight="1" x14ac:dyDescent="0.15">
      <c r="A19" s="1" t="s">
        <v>56</v>
      </c>
      <c r="B19" s="1" t="s">
        <v>57</v>
      </c>
      <c r="D19" s="27"/>
      <c r="E19" s="20"/>
      <c r="F19" s="20"/>
      <c r="G19" s="20"/>
      <c r="H19" s="20" t="s">
        <v>58</v>
      </c>
      <c r="I19" s="32"/>
      <c r="J19" s="32"/>
      <c r="K19" s="33"/>
      <c r="L19" s="33"/>
      <c r="M19" s="33"/>
      <c r="N19" s="33"/>
      <c r="O19" s="34"/>
      <c r="P19" s="28" t="s">
        <v>22</v>
      </c>
      <c r="Q19" s="29"/>
      <c r="R19" s="19"/>
      <c r="S19" s="20"/>
      <c r="T19" s="20" t="s">
        <v>59</v>
      </c>
      <c r="U19" s="20"/>
      <c r="V19" s="20"/>
      <c r="W19" s="20"/>
      <c r="X19" s="20"/>
      <c r="Y19" s="19"/>
      <c r="Z19" s="28" t="s">
        <v>22</v>
      </c>
      <c r="AA19" s="30"/>
    </row>
    <row r="20" spans="1:27" ht="14.65" customHeight="1" x14ac:dyDescent="0.15">
      <c r="A20" s="1" t="s">
        <v>60</v>
      </c>
      <c r="B20" s="1" t="s">
        <v>61</v>
      </c>
      <c r="D20" s="27"/>
      <c r="E20" s="20"/>
      <c r="F20" s="20"/>
      <c r="G20" s="20"/>
      <c r="H20" s="20" t="s">
        <v>62</v>
      </c>
      <c r="I20" s="32"/>
      <c r="J20" s="32"/>
      <c r="K20" s="33"/>
      <c r="L20" s="33"/>
      <c r="M20" s="33"/>
      <c r="N20" s="33"/>
      <c r="O20" s="34"/>
      <c r="P20" s="28" t="s">
        <v>22</v>
      </c>
      <c r="Q20" s="29"/>
      <c r="R20" s="20"/>
      <c r="S20" s="20"/>
      <c r="T20" s="20" t="s">
        <v>63</v>
      </c>
      <c r="U20" s="20"/>
      <c r="V20" s="20"/>
      <c r="W20" s="20"/>
      <c r="X20" s="20"/>
      <c r="Y20" s="19"/>
      <c r="Z20" s="28">
        <v>25</v>
      </c>
      <c r="AA20" s="30"/>
    </row>
    <row r="21" spans="1:27" ht="14.65" customHeight="1" x14ac:dyDescent="0.15">
      <c r="A21" s="1" t="s">
        <v>64</v>
      </c>
      <c r="B21" s="1" t="s">
        <v>65</v>
      </c>
      <c r="D21" s="27"/>
      <c r="E21" s="20"/>
      <c r="F21" s="20"/>
      <c r="G21" s="20"/>
      <c r="H21" s="20" t="s">
        <v>66</v>
      </c>
      <c r="I21" s="32"/>
      <c r="J21" s="32"/>
      <c r="K21" s="33"/>
      <c r="L21" s="33"/>
      <c r="M21" s="33"/>
      <c r="N21" s="33"/>
      <c r="O21" s="34"/>
      <c r="P21" s="28" t="s">
        <v>22</v>
      </c>
      <c r="Q21" s="29"/>
      <c r="R21" s="20"/>
      <c r="S21" s="20"/>
      <c r="T21" s="20" t="s">
        <v>67</v>
      </c>
      <c r="U21" s="20"/>
      <c r="V21" s="20"/>
      <c r="W21" s="20"/>
      <c r="X21" s="20"/>
      <c r="Y21" s="19"/>
      <c r="Z21" s="28">
        <v>106</v>
      </c>
      <c r="AA21" s="30"/>
    </row>
    <row r="22" spans="1:27" ht="14.65" customHeight="1" x14ac:dyDescent="0.15">
      <c r="A22" s="1" t="s">
        <v>68</v>
      </c>
      <c r="B22" s="1" t="s">
        <v>69</v>
      </c>
      <c r="D22" s="27"/>
      <c r="E22" s="20"/>
      <c r="F22" s="20"/>
      <c r="G22" s="20"/>
      <c r="H22" s="20" t="s">
        <v>70</v>
      </c>
      <c r="I22" s="32"/>
      <c r="J22" s="32"/>
      <c r="K22" s="33"/>
      <c r="L22" s="33"/>
      <c r="M22" s="33"/>
      <c r="N22" s="33"/>
      <c r="O22" s="34"/>
      <c r="P22" s="28" t="s">
        <v>22</v>
      </c>
      <c r="Q22" s="29"/>
      <c r="R22" s="20"/>
      <c r="S22" s="20"/>
      <c r="T22" s="20" t="s">
        <v>34</v>
      </c>
      <c r="U22" s="20"/>
      <c r="V22" s="20"/>
      <c r="W22" s="20"/>
      <c r="X22" s="20"/>
      <c r="Y22" s="19"/>
      <c r="Z22" s="28" t="s">
        <v>22</v>
      </c>
      <c r="AA22" s="30"/>
    </row>
    <row r="23" spans="1:27" ht="14.65" customHeight="1" x14ac:dyDescent="0.15">
      <c r="A23" s="1" t="s">
        <v>71</v>
      </c>
      <c r="B23" s="1" t="s">
        <v>72</v>
      </c>
      <c r="D23" s="27"/>
      <c r="E23" s="20"/>
      <c r="F23" s="20"/>
      <c r="G23" s="20"/>
      <c r="H23" s="20" t="s">
        <v>34</v>
      </c>
      <c r="I23" s="20"/>
      <c r="J23" s="20"/>
      <c r="K23" s="19"/>
      <c r="L23" s="19"/>
      <c r="M23" s="19"/>
      <c r="N23" s="19"/>
      <c r="O23" s="22"/>
      <c r="P23" s="28" t="s">
        <v>22</v>
      </c>
      <c r="Q23" s="29"/>
      <c r="R23" s="353" t="s">
        <v>73</v>
      </c>
      <c r="S23" s="354"/>
      <c r="T23" s="354"/>
      <c r="U23" s="354"/>
      <c r="V23" s="354"/>
      <c r="W23" s="354"/>
      <c r="X23" s="354"/>
      <c r="Y23" s="354"/>
      <c r="Z23" s="35">
        <f>Z8+Z14</f>
        <v>1802</v>
      </c>
      <c r="AA23" s="36"/>
    </row>
    <row r="24" spans="1:27" ht="14.65" customHeight="1" x14ac:dyDescent="0.15">
      <c r="A24" s="1" t="s">
        <v>74</v>
      </c>
      <c r="D24" s="27"/>
      <c r="E24" s="20"/>
      <c r="F24" s="20"/>
      <c r="G24" s="20"/>
      <c r="H24" s="20" t="s">
        <v>75</v>
      </c>
      <c r="I24" s="20"/>
      <c r="J24" s="20"/>
      <c r="K24" s="19"/>
      <c r="L24" s="19"/>
      <c r="M24" s="19"/>
      <c r="N24" s="19"/>
      <c r="O24" s="22"/>
      <c r="P24" s="28" t="s">
        <v>22</v>
      </c>
      <c r="Q24" s="29"/>
      <c r="R24" s="20" t="s">
        <v>76</v>
      </c>
      <c r="S24" s="37"/>
      <c r="T24" s="37"/>
      <c r="U24" s="37"/>
      <c r="V24" s="37"/>
      <c r="W24" s="37"/>
      <c r="X24" s="37"/>
      <c r="Y24" s="37"/>
      <c r="Z24" s="38"/>
      <c r="AA24" s="39"/>
    </row>
    <row r="25" spans="1:27" ht="14.65" customHeight="1" x14ac:dyDescent="0.15">
      <c r="A25" s="1" t="s">
        <v>77</v>
      </c>
      <c r="B25" s="1" t="s">
        <v>78</v>
      </c>
      <c r="D25" s="27"/>
      <c r="E25" s="20"/>
      <c r="F25" s="20"/>
      <c r="G25" s="20"/>
      <c r="H25" s="20" t="s">
        <v>79</v>
      </c>
      <c r="I25" s="20"/>
      <c r="J25" s="20"/>
      <c r="K25" s="19"/>
      <c r="L25" s="19"/>
      <c r="M25" s="19"/>
      <c r="N25" s="19"/>
      <c r="O25" s="22"/>
      <c r="P25" s="31" t="s">
        <v>47</v>
      </c>
      <c r="Q25" s="29"/>
      <c r="R25" s="20"/>
      <c r="S25" s="20" t="s">
        <v>80</v>
      </c>
      <c r="T25" s="20"/>
      <c r="U25" s="20"/>
      <c r="V25" s="20"/>
      <c r="W25" s="20"/>
      <c r="X25" s="20"/>
      <c r="Y25" s="19"/>
      <c r="Z25" s="28">
        <f>P8</f>
        <v>12487</v>
      </c>
      <c r="AA25" s="30"/>
    </row>
    <row r="26" spans="1:27" ht="14.65" customHeight="1" x14ac:dyDescent="0.15">
      <c r="A26" s="1" t="s">
        <v>81</v>
      </c>
      <c r="B26" s="1" t="s">
        <v>82</v>
      </c>
      <c r="D26" s="27"/>
      <c r="E26" s="20"/>
      <c r="F26" s="20"/>
      <c r="G26" s="20" t="s">
        <v>83</v>
      </c>
      <c r="H26" s="20"/>
      <c r="I26" s="20"/>
      <c r="J26" s="20"/>
      <c r="K26" s="19"/>
      <c r="L26" s="19"/>
      <c r="M26" s="19"/>
      <c r="N26" s="19"/>
      <c r="O26" s="22"/>
      <c r="P26" s="28">
        <f>SUM(P27:P34)</f>
        <v>0</v>
      </c>
      <c r="Q26" s="29"/>
      <c r="R26" s="20"/>
      <c r="S26" s="19" t="s">
        <v>84</v>
      </c>
      <c r="T26" s="20"/>
      <c r="U26" s="20"/>
      <c r="V26" s="20"/>
      <c r="W26" s="20"/>
      <c r="X26" s="20"/>
      <c r="Y26" s="19"/>
      <c r="Z26" s="28">
        <f>P63-Z23-Z25</f>
        <v>-1476</v>
      </c>
      <c r="AA26" s="30"/>
    </row>
    <row r="27" spans="1:27" ht="14.65" customHeight="1" x14ac:dyDescent="0.15">
      <c r="A27" s="1" t="s">
        <v>85</v>
      </c>
      <c r="D27" s="27"/>
      <c r="E27" s="20"/>
      <c r="F27" s="20"/>
      <c r="G27" s="20"/>
      <c r="H27" s="20" t="s">
        <v>25</v>
      </c>
      <c r="I27" s="20"/>
      <c r="J27" s="20"/>
      <c r="K27" s="19"/>
      <c r="L27" s="19"/>
      <c r="M27" s="19"/>
      <c r="N27" s="19"/>
      <c r="O27" s="22"/>
      <c r="P27" s="28">
        <v>0</v>
      </c>
      <c r="Q27" s="29"/>
      <c r="R27" s="27"/>
      <c r="S27" s="20"/>
      <c r="T27" s="20"/>
      <c r="U27" s="20"/>
      <c r="V27" s="20"/>
      <c r="W27" s="20"/>
      <c r="X27" s="20"/>
      <c r="Y27" s="19"/>
      <c r="Z27" s="28"/>
      <c r="AA27" s="40"/>
    </row>
    <row r="28" spans="1:27" ht="14.65" customHeight="1" x14ac:dyDescent="0.15">
      <c r="A28" s="1" t="s">
        <v>86</v>
      </c>
      <c r="D28" s="27"/>
      <c r="E28" s="20"/>
      <c r="F28" s="20"/>
      <c r="G28" s="20"/>
      <c r="H28" s="20" t="s">
        <v>33</v>
      </c>
      <c r="I28" s="20"/>
      <c r="J28" s="20"/>
      <c r="K28" s="19"/>
      <c r="L28" s="19"/>
      <c r="M28" s="19"/>
      <c r="N28" s="19"/>
      <c r="O28" s="22"/>
      <c r="P28" s="28" t="s">
        <v>22</v>
      </c>
      <c r="Q28" s="29"/>
      <c r="R28" s="355"/>
      <c r="S28" s="356"/>
      <c r="T28" s="356"/>
      <c r="U28" s="356"/>
      <c r="V28" s="356"/>
      <c r="W28" s="356"/>
      <c r="X28" s="356"/>
      <c r="Y28" s="356"/>
      <c r="Z28" s="28"/>
      <c r="AA28" s="30"/>
    </row>
    <row r="29" spans="1:27" ht="14.65" customHeight="1" x14ac:dyDescent="0.15">
      <c r="A29" s="1" t="s">
        <v>87</v>
      </c>
      <c r="D29" s="27"/>
      <c r="E29" s="20"/>
      <c r="F29" s="20"/>
      <c r="G29" s="20"/>
      <c r="H29" s="20" t="s">
        <v>37</v>
      </c>
      <c r="I29" s="20"/>
      <c r="J29" s="20"/>
      <c r="K29" s="19"/>
      <c r="L29" s="19"/>
      <c r="M29" s="19"/>
      <c r="N29" s="19"/>
      <c r="O29" s="22"/>
      <c r="P29" s="28" t="s">
        <v>22</v>
      </c>
      <c r="Q29" s="29"/>
      <c r="R29" s="20"/>
      <c r="S29" s="37"/>
      <c r="T29" s="37"/>
      <c r="U29" s="37"/>
      <c r="V29" s="37"/>
      <c r="W29" s="37"/>
      <c r="X29" s="37"/>
      <c r="Y29" s="37"/>
      <c r="Z29" s="38"/>
      <c r="AA29" s="41"/>
    </row>
    <row r="30" spans="1:27" ht="14.65" customHeight="1" x14ac:dyDescent="0.15">
      <c r="A30" s="1" t="s">
        <v>88</v>
      </c>
      <c r="D30" s="27"/>
      <c r="E30" s="20"/>
      <c r="F30" s="20"/>
      <c r="G30" s="20"/>
      <c r="H30" s="20" t="s">
        <v>41</v>
      </c>
      <c r="I30" s="20"/>
      <c r="J30" s="20"/>
      <c r="K30" s="19"/>
      <c r="L30" s="19"/>
      <c r="M30" s="19"/>
      <c r="N30" s="19"/>
      <c r="O30" s="22"/>
      <c r="P30" s="28" t="s">
        <v>22</v>
      </c>
      <c r="Q30" s="29"/>
      <c r="R30" s="20"/>
      <c r="S30" s="20"/>
      <c r="T30" s="20"/>
      <c r="U30" s="20"/>
      <c r="V30" s="20"/>
      <c r="W30" s="20"/>
      <c r="X30" s="20"/>
      <c r="Y30" s="19"/>
      <c r="Z30" s="28"/>
      <c r="AA30" s="40"/>
    </row>
    <row r="31" spans="1:27" ht="14.65" customHeight="1" x14ac:dyDescent="0.15">
      <c r="A31" s="1" t="s">
        <v>89</v>
      </c>
      <c r="D31" s="27"/>
      <c r="E31" s="20"/>
      <c r="F31" s="20"/>
      <c r="G31" s="20"/>
      <c r="H31" s="20" t="s">
        <v>45</v>
      </c>
      <c r="I31" s="20"/>
      <c r="J31" s="20"/>
      <c r="K31" s="19"/>
      <c r="L31" s="19"/>
      <c r="M31" s="19"/>
      <c r="N31" s="19"/>
      <c r="O31" s="22"/>
      <c r="P31" s="28" t="s">
        <v>22</v>
      </c>
      <c r="Q31" s="29"/>
      <c r="R31" s="18"/>
      <c r="S31" s="19"/>
      <c r="T31" s="19"/>
      <c r="U31" s="19"/>
      <c r="V31" s="19"/>
      <c r="W31" s="19"/>
      <c r="X31" s="19"/>
      <c r="Y31" s="42"/>
      <c r="Z31" s="28"/>
      <c r="AA31" s="40"/>
    </row>
    <row r="32" spans="1:27" ht="14.65" customHeight="1" x14ac:dyDescent="0.15">
      <c r="A32" s="1" t="s">
        <v>90</v>
      </c>
      <c r="D32" s="27"/>
      <c r="E32" s="20"/>
      <c r="F32" s="20"/>
      <c r="G32" s="20"/>
      <c r="H32" s="20" t="s">
        <v>34</v>
      </c>
      <c r="I32" s="20"/>
      <c r="J32" s="20"/>
      <c r="K32" s="19"/>
      <c r="L32" s="19"/>
      <c r="M32" s="19"/>
      <c r="N32" s="19"/>
      <c r="O32" s="22"/>
      <c r="P32" s="28" t="s">
        <v>22</v>
      </c>
      <c r="Q32" s="29"/>
      <c r="R32" s="19"/>
      <c r="S32" s="19"/>
      <c r="T32" s="19"/>
      <c r="U32" s="19"/>
      <c r="V32" s="19"/>
      <c r="W32" s="19"/>
      <c r="X32" s="19"/>
      <c r="Y32" s="19"/>
      <c r="Z32" s="28"/>
      <c r="AA32" s="40"/>
    </row>
    <row r="33" spans="1:27" ht="14.65" customHeight="1" x14ac:dyDescent="0.15">
      <c r="A33" s="1" t="s">
        <v>91</v>
      </c>
      <c r="D33" s="27"/>
      <c r="E33" s="20"/>
      <c r="F33" s="20"/>
      <c r="G33" s="20"/>
      <c r="H33" s="20" t="s">
        <v>75</v>
      </c>
      <c r="I33" s="20"/>
      <c r="J33" s="20"/>
      <c r="K33" s="19"/>
      <c r="L33" s="19"/>
      <c r="M33" s="19"/>
      <c r="N33" s="19"/>
      <c r="O33" s="22"/>
      <c r="P33" s="28" t="s">
        <v>22</v>
      </c>
      <c r="Q33" s="29"/>
      <c r="R33" s="43"/>
      <c r="S33" s="43"/>
      <c r="T33" s="43"/>
      <c r="U33" s="43"/>
      <c r="V33" s="43"/>
      <c r="W33" s="43"/>
      <c r="X33" s="43"/>
      <c r="Y33" s="43"/>
      <c r="Z33" s="25"/>
      <c r="AA33" s="44"/>
    </row>
    <row r="34" spans="1:27" ht="14.65" customHeight="1" x14ac:dyDescent="0.15">
      <c r="A34" s="1" t="s">
        <v>92</v>
      </c>
      <c r="D34" s="27"/>
      <c r="E34" s="20"/>
      <c r="F34" s="20"/>
      <c r="G34" s="20"/>
      <c r="H34" s="20" t="s">
        <v>79</v>
      </c>
      <c r="I34" s="20"/>
      <c r="J34" s="20"/>
      <c r="K34" s="19"/>
      <c r="L34" s="19"/>
      <c r="M34" s="19"/>
      <c r="N34" s="19"/>
      <c r="O34" s="22"/>
      <c r="P34" s="28" t="s">
        <v>22</v>
      </c>
      <c r="Q34" s="29"/>
      <c r="R34" s="43"/>
      <c r="S34" s="43"/>
      <c r="T34" s="43"/>
      <c r="U34" s="43"/>
      <c r="V34" s="43"/>
      <c r="W34" s="43"/>
      <c r="X34" s="43"/>
      <c r="Y34" s="43"/>
      <c r="Z34" s="25"/>
      <c r="AA34" s="44"/>
    </row>
    <row r="35" spans="1:27" ht="14.65" customHeight="1" x14ac:dyDescent="0.15">
      <c r="A35" s="1" t="s">
        <v>93</v>
      </c>
      <c r="D35" s="27"/>
      <c r="E35" s="20"/>
      <c r="F35" s="20"/>
      <c r="G35" s="20" t="s">
        <v>94</v>
      </c>
      <c r="H35" s="32"/>
      <c r="I35" s="32"/>
      <c r="J35" s="32"/>
      <c r="K35" s="33"/>
      <c r="L35" s="33"/>
      <c r="M35" s="33"/>
      <c r="N35" s="33"/>
      <c r="O35" s="34"/>
      <c r="P35" s="28">
        <v>1</v>
      </c>
      <c r="Q35" s="29"/>
      <c r="R35" s="43"/>
      <c r="S35" s="43"/>
      <c r="T35" s="43"/>
      <c r="U35" s="43"/>
      <c r="V35" s="43"/>
      <c r="W35" s="43"/>
      <c r="X35" s="43"/>
      <c r="Y35" s="43"/>
      <c r="Z35" s="25"/>
      <c r="AA35" s="44"/>
    </row>
    <row r="36" spans="1:27" ht="14.65" customHeight="1" x14ac:dyDescent="0.15">
      <c r="A36" s="1" t="s">
        <v>95</v>
      </c>
      <c r="D36" s="27"/>
      <c r="E36" s="20"/>
      <c r="F36" s="20"/>
      <c r="G36" s="20" t="s">
        <v>96</v>
      </c>
      <c r="H36" s="32"/>
      <c r="I36" s="32"/>
      <c r="J36" s="32"/>
      <c r="K36" s="33"/>
      <c r="L36" s="33"/>
      <c r="M36" s="33"/>
      <c r="N36" s="33"/>
      <c r="O36" s="34"/>
      <c r="P36" s="28">
        <v>0</v>
      </c>
      <c r="Q36" s="29"/>
      <c r="R36" s="43"/>
      <c r="S36" s="43"/>
      <c r="T36" s="43"/>
      <c r="U36" s="43"/>
      <c r="V36" s="43"/>
      <c r="W36" s="43"/>
      <c r="X36" s="43"/>
      <c r="Y36" s="43"/>
      <c r="Z36" s="25"/>
      <c r="AA36" s="44"/>
    </row>
    <row r="37" spans="1:27" ht="14.65" customHeight="1" x14ac:dyDescent="0.15">
      <c r="A37" s="1" t="s">
        <v>97</v>
      </c>
      <c r="D37" s="27"/>
      <c r="E37" s="20"/>
      <c r="F37" s="20" t="s">
        <v>98</v>
      </c>
      <c r="G37" s="20"/>
      <c r="H37" s="32"/>
      <c r="I37" s="32"/>
      <c r="J37" s="32"/>
      <c r="K37" s="33"/>
      <c r="L37" s="33"/>
      <c r="M37" s="33"/>
      <c r="N37" s="33"/>
      <c r="O37" s="34"/>
      <c r="P37" s="28" t="s">
        <v>99</v>
      </c>
      <c r="Q37" s="29"/>
      <c r="R37" s="43"/>
      <c r="S37" s="43"/>
      <c r="T37" s="43"/>
      <c r="U37" s="43"/>
      <c r="V37" s="43"/>
      <c r="W37" s="43"/>
      <c r="X37" s="43"/>
      <c r="Y37" s="43"/>
      <c r="Z37" s="25"/>
      <c r="AA37" s="44"/>
    </row>
    <row r="38" spans="1:27" ht="14.65" customHeight="1" x14ac:dyDescent="0.15">
      <c r="A38" s="1" t="s">
        <v>100</v>
      </c>
      <c r="D38" s="27"/>
      <c r="E38" s="20"/>
      <c r="F38" s="20"/>
      <c r="G38" s="20" t="s">
        <v>101</v>
      </c>
      <c r="H38" s="20"/>
      <c r="I38" s="20"/>
      <c r="J38" s="20"/>
      <c r="K38" s="19"/>
      <c r="L38" s="19"/>
      <c r="M38" s="19"/>
      <c r="N38" s="19"/>
      <c r="O38" s="22"/>
      <c r="P38" s="28" t="s">
        <v>22</v>
      </c>
      <c r="Q38" s="29"/>
      <c r="R38" s="43"/>
      <c r="S38" s="43"/>
      <c r="T38" s="43"/>
      <c r="U38" s="43"/>
      <c r="V38" s="43"/>
      <c r="W38" s="43"/>
      <c r="X38" s="43"/>
      <c r="Y38" s="43"/>
      <c r="Z38" s="25"/>
      <c r="AA38" s="44"/>
    </row>
    <row r="39" spans="1:27" ht="14.65" customHeight="1" x14ac:dyDescent="0.15">
      <c r="A39" s="1" t="s">
        <v>102</v>
      </c>
      <c r="D39" s="27"/>
      <c r="E39" s="20"/>
      <c r="F39" s="20"/>
      <c r="G39" s="20" t="s">
        <v>34</v>
      </c>
      <c r="H39" s="20"/>
      <c r="I39" s="20"/>
      <c r="J39" s="20"/>
      <c r="K39" s="19"/>
      <c r="L39" s="19"/>
      <c r="M39" s="19"/>
      <c r="N39" s="19"/>
      <c r="O39" s="22"/>
      <c r="P39" s="28" t="s">
        <v>22</v>
      </c>
      <c r="Q39" s="29"/>
      <c r="R39" s="43"/>
      <c r="S39" s="43"/>
      <c r="T39" s="43"/>
      <c r="U39" s="43"/>
      <c r="V39" s="43"/>
      <c r="W39" s="43"/>
      <c r="X39" s="43"/>
      <c r="Y39" s="43"/>
      <c r="Z39" s="25"/>
      <c r="AA39" s="44"/>
    </row>
    <row r="40" spans="1:27" ht="14.65" customHeight="1" x14ac:dyDescent="0.15">
      <c r="A40" s="1" t="s">
        <v>103</v>
      </c>
      <c r="D40" s="27"/>
      <c r="E40" s="20"/>
      <c r="F40" s="20" t="s">
        <v>104</v>
      </c>
      <c r="G40" s="20"/>
      <c r="H40" s="20"/>
      <c r="I40" s="20"/>
      <c r="J40" s="20"/>
      <c r="K40" s="20"/>
      <c r="L40" s="19"/>
      <c r="M40" s="19"/>
      <c r="N40" s="19"/>
      <c r="O40" s="22"/>
      <c r="P40" s="28">
        <f>SUM(P41,P45:P48,P51:P52)</f>
        <v>3802</v>
      </c>
      <c r="Q40" s="29"/>
      <c r="R40" s="43"/>
      <c r="S40" s="43"/>
      <c r="T40" s="43"/>
      <c r="U40" s="43"/>
      <c r="V40" s="43"/>
      <c r="W40" s="43"/>
      <c r="X40" s="43"/>
      <c r="Y40" s="43"/>
      <c r="Z40" s="25"/>
      <c r="AA40" s="44"/>
    </row>
    <row r="41" spans="1:27" ht="14.65" customHeight="1" x14ac:dyDescent="0.15">
      <c r="A41" s="1" t="s">
        <v>105</v>
      </c>
      <c r="D41" s="27"/>
      <c r="E41" s="20"/>
      <c r="F41" s="20"/>
      <c r="G41" s="20" t="s">
        <v>106</v>
      </c>
      <c r="H41" s="20"/>
      <c r="I41" s="20"/>
      <c r="J41" s="20"/>
      <c r="K41" s="20"/>
      <c r="L41" s="19"/>
      <c r="M41" s="19"/>
      <c r="N41" s="19"/>
      <c r="O41" s="22"/>
      <c r="P41" s="28">
        <f>SUM(P42:P44)</f>
        <v>26</v>
      </c>
      <c r="Q41" s="29"/>
      <c r="R41" s="43"/>
      <c r="S41" s="43"/>
      <c r="T41" s="43"/>
      <c r="U41" s="43"/>
      <c r="V41" s="43"/>
      <c r="W41" s="43"/>
      <c r="X41" s="43"/>
      <c r="Y41" s="43"/>
      <c r="Z41" s="25"/>
      <c r="AA41" s="44"/>
    </row>
    <row r="42" spans="1:27" ht="14.65" customHeight="1" x14ac:dyDescent="0.15">
      <c r="A42" s="1" t="s">
        <v>107</v>
      </c>
      <c r="D42" s="27"/>
      <c r="E42" s="20"/>
      <c r="F42" s="20"/>
      <c r="G42" s="20"/>
      <c r="H42" s="20" t="s">
        <v>108</v>
      </c>
      <c r="I42" s="20"/>
      <c r="J42" s="20"/>
      <c r="K42" s="20"/>
      <c r="L42" s="19"/>
      <c r="M42" s="19"/>
      <c r="N42" s="19"/>
      <c r="O42" s="22"/>
      <c r="P42" s="28">
        <v>26</v>
      </c>
      <c r="Q42" s="29"/>
      <c r="R42" s="43"/>
      <c r="S42" s="43"/>
      <c r="T42" s="43"/>
      <c r="U42" s="43"/>
      <c r="V42" s="43"/>
      <c r="W42" s="43"/>
      <c r="X42" s="43"/>
      <c r="Y42" s="43"/>
      <c r="Z42" s="25"/>
      <c r="AA42" s="44"/>
    </row>
    <row r="43" spans="1:27" ht="14.65" customHeight="1" x14ac:dyDescent="0.15">
      <c r="A43" s="1" t="s">
        <v>109</v>
      </c>
      <c r="D43" s="27"/>
      <c r="E43" s="20"/>
      <c r="F43" s="20"/>
      <c r="G43" s="20"/>
      <c r="H43" s="20" t="s">
        <v>110</v>
      </c>
      <c r="I43" s="20"/>
      <c r="J43" s="20"/>
      <c r="K43" s="20"/>
      <c r="L43" s="19"/>
      <c r="M43" s="19"/>
      <c r="N43" s="19"/>
      <c r="O43" s="22"/>
      <c r="P43" s="28" t="s">
        <v>22</v>
      </c>
      <c r="Q43" s="29"/>
      <c r="R43" s="43"/>
      <c r="S43" s="43"/>
      <c r="T43" s="43"/>
      <c r="U43" s="43"/>
      <c r="V43" s="43"/>
      <c r="W43" s="43"/>
      <c r="X43" s="43"/>
      <c r="Y43" s="43"/>
      <c r="Z43" s="25"/>
      <c r="AA43" s="44"/>
    </row>
    <row r="44" spans="1:27" ht="14.65" customHeight="1" x14ac:dyDescent="0.15">
      <c r="A44" s="1" t="s">
        <v>111</v>
      </c>
      <c r="D44" s="27"/>
      <c r="E44" s="20"/>
      <c r="F44" s="20"/>
      <c r="G44" s="20"/>
      <c r="H44" s="20" t="s">
        <v>34</v>
      </c>
      <c r="I44" s="20"/>
      <c r="J44" s="20"/>
      <c r="K44" s="20"/>
      <c r="L44" s="19"/>
      <c r="M44" s="19"/>
      <c r="N44" s="19"/>
      <c r="O44" s="22"/>
      <c r="P44" s="28" t="s">
        <v>22</v>
      </c>
      <c r="Q44" s="29"/>
      <c r="R44" s="43"/>
      <c r="S44" s="43"/>
      <c r="T44" s="43"/>
      <c r="U44" s="43"/>
      <c r="V44" s="43"/>
      <c r="W44" s="43"/>
      <c r="X44" s="43"/>
      <c r="Y44" s="43"/>
      <c r="Z44" s="25"/>
      <c r="AA44" s="44"/>
    </row>
    <row r="45" spans="1:27" ht="14.65" customHeight="1" x14ac:dyDescent="0.15">
      <c r="A45" s="1" t="s">
        <v>112</v>
      </c>
      <c r="D45" s="27"/>
      <c r="E45" s="20"/>
      <c r="F45" s="20"/>
      <c r="G45" s="20" t="s">
        <v>113</v>
      </c>
      <c r="H45" s="20"/>
      <c r="I45" s="20"/>
      <c r="J45" s="20"/>
      <c r="K45" s="20"/>
      <c r="L45" s="19"/>
      <c r="M45" s="19"/>
      <c r="N45" s="19"/>
      <c r="O45" s="22"/>
      <c r="P45" s="28" t="s">
        <v>22</v>
      </c>
      <c r="Q45" s="29"/>
      <c r="R45" s="43"/>
      <c r="S45" s="43"/>
      <c r="T45" s="43"/>
      <c r="U45" s="43"/>
      <c r="V45" s="43"/>
      <c r="W45" s="43"/>
      <c r="X45" s="43"/>
      <c r="Y45" s="43"/>
      <c r="Z45" s="25"/>
      <c r="AA45" s="44"/>
    </row>
    <row r="46" spans="1:27" ht="14.65" customHeight="1" x14ac:dyDescent="0.15">
      <c r="A46" s="1" t="s">
        <v>114</v>
      </c>
      <c r="D46" s="27"/>
      <c r="E46" s="20"/>
      <c r="F46" s="20"/>
      <c r="G46" s="20" t="s">
        <v>115</v>
      </c>
      <c r="H46" s="20"/>
      <c r="I46" s="20"/>
      <c r="J46" s="20"/>
      <c r="K46" s="19"/>
      <c r="L46" s="19"/>
      <c r="M46" s="19"/>
      <c r="N46" s="19"/>
      <c r="O46" s="22"/>
      <c r="P46" s="28" t="s">
        <v>22</v>
      </c>
      <c r="Q46" s="29"/>
      <c r="R46" s="43"/>
      <c r="S46" s="43"/>
      <c r="T46" s="43"/>
      <c r="U46" s="43"/>
      <c r="V46" s="43"/>
      <c r="W46" s="43"/>
      <c r="X46" s="43"/>
      <c r="Y46" s="43"/>
      <c r="Z46" s="25"/>
      <c r="AA46" s="44"/>
    </row>
    <row r="47" spans="1:27" ht="14.65" customHeight="1" x14ac:dyDescent="0.15">
      <c r="A47" s="1" t="s">
        <v>116</v>
      </c>
      <c r="D47" s="27"/>
      <c r="E47" s="20"/>
      <c r="F47" s="20"/>
      <c r="G47" s="20" t="s">
        <v>117</v>
      </c>
      <c r="H47" s="20"/>
      <c r="I47" s="20"/>
      <c r="J47" s="20"/>
      <c r="K47" s="19"/>
      <c r="L47" s="19"/>
      <c r="M47" s="19"/>
      <c r="N47" s="19"/>
      <c r="O47" s="22"/>
      <c r="P47" s="28" t="s">
        <v>22</v>
      </c>
      <c r="Q47" s="29"/>
      <c r="R47" s="43"/>
      <c r="S47" s="43"/>
      <c r="T47" s="43"/>
      <c r="U47" s="43"/>
      <c r="V47" s="43"/>
      <c r="W47" s="43"/>
      <c r="X47" s="43"/>
      <c r="Y47" s="43"/>
      <c r="Z47" s="25"/>
      <c r="AA47" s="44"/>
    </row>
    <row r="48" spans="1:27" ht="14.65" customHeight="1" x14ac:dyDescent="0.15">
      <c r="A48" s="1" t="s">
        <v>118</v>
      </c>
      <c r="D48" s="27"/>
      <c r="E48" s="20"/>
      <c r="F48" s="20"/>
      <c r="G48" s="20" t="s">
        <v>119</v>
      </c>
      <c r="H48" s="20"/>
      <c r="I48" s="20"/>
      <c r="J48" s="20"/>
      <c r="K48" s="19"/>
      <c r="L48" s="19"/>
      <c r="M48" s="19"/>
      <c r="N48" s="19"/>
      <c r="O48" s="22"/>
      <c r="P48" s="28">
        <f>SUM(P49:P50)</f>
        <v>3679</v>
      </c>
      <c r="Q48" s="29"/>
      <c r="R48" s="43"/>
      <c r="S48" s="43"/>
      <c r="T48" s="43"/>
      <c r="U48" s="43"/>
      <c r="V48" s="43"/>
      <c r="W48" s="43"/>
      <c r="X48" s="43"/>
      <c r="Y48" s="43"/>
      <c r="Z48" s="25"/>
      <c r="AA48" s="44"/>
    </row>
    <row r="49" spans="1:27" ht="14.65" customHeight="1" x14ac:dyDescent="0.15">
      <c r="A49" s="1" t="s">
        <v>120</v>
      </c>
      <c r="D49" s="27"/>
      <c r="E49" s="20"/>
      <c r="F49" s="20"/>
      <c r="G49" s="20"/>
      <c r="H49" s="20" t="s">
        <v>121</v>
      </c>
      <c r="I49" s="20"/>
      <c r="J49" s="20"/>
      <c r="K49" s="19"/>
      <c r="L49" s="19"/>
      <c r="M49" s="19"/>
      <c r="N49" s="19"/>
      <c r="O49" s="22"/>
      <c r="P49" s="28" t="s">
        <v>22</v>
      </c>
      <c r="Q49" s="29"/>
      <c r="R49" s="43"/>
      <c r="S49" s="43"/>
      <c r="T49" s="43"/>
      <c r="U49" s="43"/>
      <c r="V49" s="43"/>
      <c r="W49" s="43"/>
      <c r="X49" s="43"/>
      <c r="Y49" s="43"/>
      <c r="Z49" s="25"/>
      <c r="AA49" s="44"/>
    </row>
    <row r="50" spans="1:27" ht="14.65" customHeight="1" x14ac:dyDescent="0.15">
      <c r="A50" s="1" t="s">
        <v>122</v>
      </c>
      <c r="D50" s="27"/>
      <c r="E50" s="19"/>
      <c r="F50" s="20"/>
      <c r="G50" s="20"/>
      <c r="H50" s="20" t="s">
        <v>34</v>
      </c>
      <c r="I50" s="20"/>
      <c r="J50" s="20"/>
      <c r="K50" s="19"/>
      <c r="L50" s="19"/>
      <c r="M50" s="19"/>
      <c r="N50" s="19"/>
      <c r="O50" s="22"/>
      <c r="P50" s="28">
        <v>3679</v>
      </c>
      <c r="Q50" s="29"/>
      <c r="R50" s="43"/>
      <c r="S50" s="43"/>
      <c r="T50" s="43"/>
      <c r="U50" s="43"/>
      <c r="V50" s="43"/>
      <c r="W50" s="43"/>
      <c r="X50" s="43"/>
      <c r="Y50" s="43"/>
      <c r="Z50" s="25"/>
      <c r="AA50" s="44"/>
    </row>
    <row r="51" spans="1:27" ht="14.65" customHeight="1" x14ac:dyDescent="0.15">
      <c r="A51" s="1" t="s">
        <v>123</v>
      </c>
      <c r="D51" s="27"/>
      <c r="E51" s="19"/>
      <c r="F51" s="20"/>
      <c r="G51" s="20" t="s">
        <v>34</v>
      </c>
      <c r="H51" s="20"/>
      <c r="I51" s="20"/>
      <c r="J51" s="20"/>
      <c r="K51" s="19"/>
      <c r="L51" s="19"/>
      <c r="M51" s="19"/>
      <c r="N51" s="19"/>
      <c r="O51" s="22"/>
      <c r="P51" s="28">
        <v>97</v>
      </c>
      <c r="Q51" s="29"/>
      <c r="R51" s="43"/>
      <c r="S51" s="43"/>
      <c r="T51" s="43"/>
      <c r="U51" s="43"/>
      <c r="V51" s="43"/>
      <c r="W51" s="43"/>
      <c r="X51" s="43"/>
      <c r="Y51" s="43"/>
      <c r="Z51" s="25"/>
      <c r="AA51" s="44"/>
    </row>
    <row r="52" spans="1:27" ht="14.65" customHeight="1" x14ac:dyDescent="0.15">
      <c r="A52" s="1" t="s">
        <v>124</v>
      </c>
      <c r="D52" s="27"/>
      <c r="E52" s="19"/>
      <c r="F52" s="20"/>
      <c r="G52" s="20" t="s">
        <v>125</v>
      </c>
      <c r="H52" s="20"/>
      <c r="I52" s="20"/>
      <c r="J52" s="20"/>
      <c r="K52" s="19"/>
      <c r="L52" s="19"/>
      <c r="M52" s="19"/>
      <c r="N52" s="19"/>
      <c r="O52" s="22"/>
      <c r="P52" s="28" t="s">
        <v>22</v>
      </c>
      <c r="Q52" s="29"/>
      <c r="R52" s="43"/>
      <c r="S52" s="43"/>
      <c r="T52" s="43"/>
      <c r="U52" s="43"/>
      <c r="V52" s="43"/>
      <c r="W52" s="43"/>
      <c r="X52" s="43"/>
      <c r="Y52" s="43"/>
      <c r="Z52" s="25"/>
      <c r="AA52" s="44"/>
    </row>
    <row r="53" spans="1:27" ht="14.65" customHeight="1" x14ac:dyDescent="0.15">
      <c r="A53" s="1" t="s">
        <v>126</v>
      </c>
      <c r="D53" s="27"/>
      <c r="E53" s="19" t="s">
        <v>127</v>
      </c>
      <c r="F53" s="20"/>
      <c r="G53" s="21"/>
      <c r="H53" s="21"/>
      <c r="I53" s="21"/>
      <c r="J53" s="19"/>
      <c r="K53" s="19"/>
      <c r="L53" s="19"/>
      <c r="M53" s="19"/>
      <c r="N53" s="19"/>
      <c r="O53" s="22"/>
      <c r="P53" s="28">
        <f>SUM(P54:P57,P60:P62)</f>
        <v>326</v>
      </c>
      <c r="Q53" s="29"/>
      <c r="R53" s="43"/>
      <c r="S53" s="43"/>
      <c r="T53" s="43"/>
      <c r="U53" s="43"/>
      <c r="V53" s="43"/>
      <c r="W53" s="43"/>
      <c r="X53" s="43"/>
      <c r="Y53" s="43"/>
      <c r="Z53" s="25"/>
      <c r="AA53" s="44"/>
    </row>
    <row r="54" spans="1:27" ht="14.65" customHeight="1" x14ac:dyDescent="0.15">
      <c r="A54" s="1" t="s">
        <v>128</v>
      </c>
      <c r="D54" s="27"/>
      <c r="E54" s="19"/>
      <c r="F54" s="20" t="s">
        <v>129</v>
      </c>
      <c r="G54" s="21"/>
      <c r="H54" s="21"/>
      <c r="I54" s="21"/>
      <c r="J54" s="19"/>
      <c r="K54" s="19"/>
      <c r="L54" s="19"/>
      <c r="M54" s="19"/>
      <c r="N54" s="19"/>
      <c r="O54" s="22"/>
      <c r="P54" s="28">
        <v>294</v>
      </c>
      <c r="Q54" s="29"/>
      <c r="R54" s="43"/>
      <c r="S54" s="43"/>
      <c r="T54" s="43"/>
      <c r="U54" s="43"/>
      <c r="V54" s="43"/>
      <c r="W54" s="43"/>
      <c r="X54" s="43"/>
      <c r="Y54" s="43"/>
      <c r="Z54" s="25"/>
      <c r="AA54" s="44"/>
    </row>
    <row r="55" spans="1:27" ht="14.65" customHeight="1" x14ac:dyDescent="0.15">
      <c r="A55" s="1" t="s">
        <v>130</v>
      </c>
      <c r="D55" s="27"/>
      <c r="E55" s="19"/>
      <c r="F55" s="20" t="s">
        <v>131</v>
      </c>
      <c r="G55" s="20"/>
      <c r="H55" s="32"/>
      <c r="I55" s="20"/>
      <c r="J55" s="20"/>
      <c r="K55" s="19"/>
      <c r="L55" s="19"/>
      <c r="M55" s="19"/>
      <c r="N55" s="19"/>
      <c r="O55" s="22"/>
      <c r="P55" s="31">
        <v>32</v>
      </c>
      <c r="Q55" s="29"/>
      <c r="R55" s="43"/>
      <c r="S55" s="43"/>
      <c r="T55" s="43"/>
      <c r="U55" s="43"/>
      <c r="V55" s="43"/>
      <c r="W55" s="43"/>
      <c r="X55" s="43"/>
      <c r="Y55" s="43"/>
      <c r="Z55" s="25"/>
      <c r="AA55" s="44"/>
    </row>
    <row r="56" spans="1:27" ht="14.65" customHeight="1" x14ac:dyDescent="0.15">
      <c r="A56" s="1">
        <v>1500000</v>
      </c>
      <c r="D56" s="27"/>
      <c r="E56" s="19"/>
      <c r="F56" s="20" t="s">
        <v>132</v>
      </c>
      <c r="G56" s="20"/>
      <c r="H56" s="20"/>
      <c r="I56" s="20"/>
      <c r="J56" s="20"/>
      <c r="K56" s="19"/>
      <c r="L56" s="19"/>
      <c r="M56" s="19"/>
      <c r="N56" s="19"/>
      <c r="O56" s="22"/>
      <c r="P56" s="28" t="s">
        <v>22</v>
      </c>
      <c r="Q56" s="29"/>
      <c r="R56" s="43"/>
      <c r="S56" s="43"/>
      <c r="T56" s="43"/>
      <c r="U56" s="43"/>
      <c r="V56" s="43"/>
      <c r="W56" s="43"/>
      <c r="X56" s="43"/>
      <c r="Y56" s="43"/>
      <c r="Z56" s="25"/>
      <c r="AA56" s="44"/>
    </row>
    <row r="57" spans="1:27" ht="14.65" customHeight="1" x14ac:dyDescent="0.15">
      <c r="A57" s="1" t="s">
        <v>133</v>
      </c>
      <c r="D57" s="27"/>
      <c r="E57" s="20"/>
      <c r="F57" s="20" t="s">
        <v>119</v>
      </c>
      <c r="G57" s="20"/>
      <c r="H57" s="32"/>
      <c r="I57" s="20"/>
      <c r="J57" s="20"/>
      <c r="K57" s="19"/>
      <c r="L57" s="19"/>
      <c r="M57" s="19"/>
      <c r="N57" s="19"/>
      <c r="O57" s="22"/>
      <c r="P57" s="28" t="s">
        <v>99</v>
      </c>
      <c r="Q57" s="29"/>
      <c r="R57" s="43"/>
      <c r="S57" s="43"/>
      <c r="T57" s="43"/>
      <c r="U57" s="43"/>
      <c r="V57" s="43"/>
      <c r="W57" s="43"/>
      <c r="X57" s="43"/>
      <c r="Y57" s="43"/>
      <c r="Z57" s="25"/>
      <c r="AA57" s="44"/>
    </row>
    <row r="58" spans="1:27" ht="14.65" customHeight="1" x14ac:dyDescent="0.15">
      <c r="A58" s="1" t="s">
        <v>134</v>
      </c>
      <c r="D58" s="27"/>
      <c r="E58" s="20"/>
      <c r="F58" s="20"/>
      <c r="G58" s="20" t="s">
        <v>135</v>
      </c>
      <c r="H58" s="20"/>
      <c r="I58" s="20"/>
      <c r="J58" s="20"/>
      <c r="K58" s="19"/>
      <c r="L58" s="19"/>
      <c r="M58" s="19"/>
      <c r="N58" s="19"/>
      <c r="O58" s="22"/>
      <c r="P58" s="28" t="s">
        <v>22</v>
      </c>
      <c r="Q58" s="29"/>
      <c r="R58" s="43"/>
      <c r="S58" s="43"/>
      <c r="T58" s="43"/>
      <c r="U58" s="43"/>
      <c r="V58" s="43"/>
      <c r="W58" s="43"/>
      <c r="X58" s="43"/>
      <c r="Y58" s="43"/>
      <c r="Z58" s="25"/>
      <c r="AA58" s="44"/>
    </row>
    <row r="59" spans="1:27" ht="14.65" customHeight="1" x14ac:dyDescent="0.15">
      <c r="A59" s="1" t="s">
        <v>136</v>
      </c>
      <c r="D59" s="27"/>
      <c r="E59" s="20"/>
      <c r="F59" s="20"/>
      <c r="G59" s="20" t="s">
        <v>121</v>
      </c>
      <c r="H59" s="20"/>
      <c r="I59" s="20"/>
      <c r="J59" s="20"/>
      <c r="K59" s="19"/>
      <c r="L59" s="19"/>
      <c r="M59" s="19"/>
      <c r="N59" s="19"/>
      <c r="O59" s="22"/>
      <c r="P59" s="28" t="s">
        <v>22</v>
      </c>
      <c r="Q59" s="29"/>
      <c r="R59" s="43"/>
      <c r="S59" s="43"/>
      <c r="T59" s="43"/>
      <c r="U59" s="43"/>
      <c r="V59" s="43"/>
      <c r="W59" s="43"/>
      <c r="X59" s="43"/>
      <c r="Y59" s="43"/>
      <c r="Z59" s="25"/>
      <c r="AA59" s="44"/>
    </row>
    <row r="60" spans="1:27" ht="14.65" customHeight="1" x14ac:dyDescent="0.15">
      <c r="A60" s="1" t="s">
        <v>137</v>
      </c>
      <c r="D60" s="27"/>
      <c r="E60" s="20"/>
      <c r="F60" s="20" t="s">
        <v>138</v>
      </c>
      <c r="G60" s="20"/>
      <c r="H60" s="20"/>
      <c r="I60" s="20"/>
      <c r="J60" s="20"/>
      <c r="K60" s="19"/>
      <c r="L60" s="19"/>
      <c r="M60" s="19"/>
      <c r="N60" s="19"/>
      <c r="O60" s="22"/>
      <c r="P60" s="28" t="s">
        <v>22</v>
      </c>
      <c r="Q60" s="29"/>
      <c r="R60" s="43"/>
      <c r="S60" s="43"/>
      <c r="T60" s="43"/>
      <c r="U60" s="43"/>
      <c r="V60" s="43"/>
      <c r="W60" s="43"/>
      <c r="X60" s="43"/>
      <c r="Y60" s="43"/>
      <c r="Z60" s="25"/>
      <c r="AA60" s="44"/>
    </row>
    <row r="61" spans="1:27" ht="14.65" customHeight="1" x14ac:dyDescent="0.15">
      <c r="A61" s="1" t="s">
        <v>139</v>
      </c>
      <c r="D61" s="27"/>
      <c r="E61" s="20"/>
      <c r="F61" s="20" t="s">
        <v>34</v>
      </c>
      <c r="G61" s="20"/>
      <c r="H61" s="32"/>
      <c r="I61" s="20"/>
      <c r="J61" s="20"/>
      <c r="K61" s="19"/>
      <c r="L61" s="19"/>
      <c r="M61" s="19"/>
      <c r="N61" s="19"/>
      <c r="O61" s="22"/>
      <c r="P61" s="28" t="s">
        <v>22</v>
      </c>
      <c r="Q61" s="29"/>
      <c r="R61" s="43"/>
      <c r="S61" s="43"/>
      <c r="T61" s="43"/>
      <c r="U61" s="43"/>
      <c r="V61" s="43"/>
      <c r="W61" s="43"/>
      <c r="X61" s="43"/>
      <c r="Y61" s="43"/>
      <c r="Z61" s="25"/>
      <c r="AA61" s="44"/>
    </row>
    <row r="62" spans="1:27" ht="14.65" customHeight="1" thickBot="1" x14ac:dyDescent="0.2">
      <c r="A62" s="1" t="s">
        <v>140</v>
      </c>
      <c r="B62" s="1" t="s">
        <v>141</v>
      </c>
      <c r="D62" s="27"/>
      <c r="E62" s="20"/>
      <c r="F62" s="43" t="s">
        <v>125</v>
      </c>
      <c r="G62" s="20"/>
      <c r="H62" s="20"/>
      <c r="I62" s="20"/>
      <c r="J62" s="20"/>
      <c r="K62" s="19"/>
      <c r="L62" s="19"/>
      <c r="M62" s="19"/>
      <c r="N62" s="19"/>
      <c r="O62" s="22"/>
      <c r="P62" s="28" t="s">
        <v>22</v>
      </c>
      <c r="Q62" s="29"/>
      <c r="R62" s="357" t="s">
        <v>142</v>
      </c>
      <c r="S62" s="358"/>
      <c r="T62" s="358"/>
      <c r="U62" s="358"/>
      <c r="V62" s="358"/>
      <c r="W62" s="358"/>
      <c r="X62" s="358"/>
      <c r="Y62" s="359"/>
      <c r="Z62" s="45">
        <f>Z25+Z26</f>
        <v>11011</v>
      </c>
      <c r="AA62" s="46"/>
    </row>
    <row r="63" spans="1:27" ht="14.65" customHeight="1" thickBot="1" x14ac:dyDescent="0.2">
      <c r="A63" s="1" t="s">
        <v>143</v>
      </c>
      <c r="B63" s="1" t="s">
        <v>144</v>
      </c>
      <c r="D63" s="360" t="s">
        <v>145</v>
      </c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2"/>
      <c r="P63" s="47">
        <f>P8+P53</f>
        <v>12813</v>
      </c>
      <c r="Q63" s="48"/>
      <c r="R63" s="348" t="s">
        <v>146</v>
      </c>
      <c r="S63" s="349"/>
      <c r="T63" s="349"/>
      <c r="U63" s="349"/>
      <c r="V63" s="349"/>
      <c r="W63" s="349"/>
      <c r="X63" s="349"/>
      <c r="Y63" s="363"/>
      <c r="Z63" s="47">
        <f>Z23+Z62</f>
        <v>12813</v>
      </c>
      <c r="AA63" s="49"/>
    </row>
    <row r="64" spans="1:27" ht="14.65" customHeight="1" x14ac:dyDescent="0.15"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Z64" s="19"/>
      <c r="AA64" s="19"/>
    </row>
    <row r="65" spans="4:27" ht="14.65" customHeight="1" x14ac:dyDescent="0.15">
      <c r="D65" s="51"/>
      <c r="E65" s="52"/>
      <c r="F65" s="51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Z65" s="50"/>
      <c r="AA65" s="50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4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W39"/>
  <sheetViews>
    <sheetView view="pageBreakPreview" zoomScaleNormal="85" zoomScaleSheetLayoutView="100" workbookViewId="0">
      <pane xSplit="7" ySplit="4" topLeftCell="H20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RowHeight="13.5" x14ac:dyDescent="0.15"/>
  <cols>
    <col min="1" max="5" width="1.75" style="227" customWidth="1"/>
    <col min="6" max="6" width="19.375" style="227" customWidth="1"/>
    <col min="7" max="14" width="13.625" style="227" customWidth="1"/>
    <col min="15" max="15" width="0" style="227" hidden="1" customWidth="1"/>
    <col min="16" max="16384" width="9" style="227"/>
  </cols>
  <sheetData>
    <row r="1" spans="1:15" ht="14.25" customHeight="1" thickBot="1" x14ac:dyDescent="0.2">
      <c r="A1" s="228" t="s">
        <v>390</v>
      </c>
      <c r="B1" s="229"/>
      <c r="C1" s="229"/>
      <c r="D1" s="229"/>
      <c r="E1" s="229"/>
      <c r="N1" s="266" t="s">
        <v>372</v>
      </c>
    </row>
    <row r="2" spans="1:15" x14ac:dyDescent="0.15">
      <c r="A2" s="441" t="s">
        <v>6</v>
      </c>
      <c r="B2" s="442"/>
      <c r="C2" s="442"/>
      <c r="D2" s="442"/>
      <c r="E2" s="442"/>
      <c r="F2" s="267"/>
      <c r="G2" s="447" t="s">
        <v>373</v>
      </c>
      <c r="H2" s="450" t="s">
        <v>382</v>
      </c>
      <c r="I2" s="450"/>
      <c r="J2" s="450"/>
      <c r="K2" s="450"/>
      <c r="L2" s="450"/>
      <c r="M2" s="450"/>
      <c r="N2" s="451"/>
    </row>
    <row r="3" spans="1:15" x14ac:dyDescent="0.15">
      <c r="A3" s="443"/>
      <c r="B3" s="444"/>
      <c r="C3" s="444"/>
      <c r="D3" s="444"/>
      <c r="E3" s="444"/>
      <c r="F3" s="268"/>
      <c r="G3" s="448"/>
      <c r="H3" s="467" t="s">
        <v>351</v>
      </c>
      <c r="I3" s="468"/>
      <c r="J3" s="468"/>
      <c r="K3" s="468" t="s">
        <v>352</v>
      </c>
      <c r="L3" s="468"/>
      <c r="M3" s="468" t="s">
        <v>353</v>
      </c>
      <c r="N3" s="469"/>
    </row>
    <row r="4" spans="1:15" x14ac:dyDescent="0.15">
      <c r="A4" s="445"/>
      <c r="B4" s="446"/>
      <c r="C4" s="446"/>
      <c r="D4" s="446"/>
      <c r="E4" s="446"/>
      <c r="F4" s="270"/>
      <c r="G4" s="449"/>
      <c r="H4" s="326" t="s">
        <v>383</v>
      </c>
      <c r="I4" s="325" t="s">
        <v>384</v>
      </c>
      <c r="J4" s="325" t="s">
        <v>385</v>
      </c>
      <c r="K4" s="325" t="s">
        <v>386</v>
      </c>
      <c r="L4" s="325" t="s">
        <v>387</v>
      </c>
      <c r="M4" s="325" t="s">
        <v>388</v>
      </c>
      <c r="N4" s="327" t="s">
        <v>389</v>
      </c>
    </row>
    <row r="5" spans="1:15" ht="13.5" customHeight="1" x14ac:dyDescent="0.15">
      <c r="A5" s="236" t="s">
        <v>195</v>
      </c>
      <c r="B5" s="237"/>
      <c r="C5" s="237"/>
      <c r="D5" s="237"/>
      <c r="E5" s="237"/>
      <c r="F5" s="237"/>
      <c r="G5" s="238">
        <f>-(G6-G27)</f>
        <v>-2997</v>
      </c>
      <c r="H5" s="271">
        <f t="shared" ref="H5:N5" si="0">-(H6-H27)</f>
        <v>-189</v>
      </c>
      <c r="I5" s="240">
        <f t="shared" si="0"/>
        <v>-1781</v>
      </c>
      <c r="J5" s="240">
        <f t="shared" si="0"/>
        <v>-773</v>
      </c>
      <c r="K5" s="240">
        <f t="shared" si="0"/>
        <v>-169</v>
      </c>
      <c r="L5" s="240">
        <f t="shared" si="0"/>
        <v>-36</v>
      </c>
      <c r="M5" s="240">
        <f t="shared" si="0"/>
        <v>-6</v>
      </c>
      <c r="N5" s="241">
        <f t="shared" si="0"/>
        <v>-43</v>
      </c>
      <c r="O5" s="227" t="b">
        <f>G5=SUM(H5:N5)</f>
        <v>1</v>
      </c>
    </row>
    <row r="6" spans="1:15" ht="13.5" customHeight="1" x14ac:dyDescent="0.15">
      <c r="A6" s="242"/>
      <c r="B6" s="243" t="s">
        <v>152</v>
      </c>
      <c r="C6" s="243"/>
      <c r="D6" s="243"/>
      <c r="E6" s="243"/>
      <c r="F6" s="243"/>
      <c r="G6" s="238">
        <f>SUM(G7,G22)</f>
        <v>3971</v>
      </c>
      <c r="H6" s="272">
        <f t="shared" ref="H6:N6" si="1">SUM(H7,H22)</f>
        <v>189</v>
      </c>
      <c r="I6" s="247">
        <f t="shared" si="1"/>
        <v>2677</v>
      </c>
      <c r="J6" s="247">
        <f t="shared" si="1"/>
        <v>800</v>
      </c>
      <c r="K6" s="247">
        <f t="shared" si="1"/>
        <v>207</v>
      </c>
      <c r="L6" s="247">
        <f t="shared" si="1"/>
        <v>36</v>
      </c>
      <c r="M6" s="247">
        <f t="shared" si="1"/>
        <v>19</v>
      </c>
      <c r="N6" s="248">
        <f t="shared" si="1"/>
        <v>43</v>
      </c>
      <c r="O6" s="227" t="b">
        <f>G6=SUM(H6:N6)</f>
        <v>1</v>
      </c>
    </row>
    <row r="7" spans="1:15" ht="13.5" customHeight="1" x14ac:dyDescent="0.15">
      <c r="A7" s="242"/>
      <c r="B7" s="243"/>
      <c r="C7" s="243" t="s">
        <v>154</v>
      </c>
      <c r="D7" s="243"/>
      <c r="E7" s="243"/>
      <c r="F7" s="243"/>
      <c r="G7" s="238">
        <f>SUM(G8,G13,G18)</f>
        <v>3896</v>
      </c>
      <c r="H7" s="271">
        <f t="shared" ref="H7:N7" si="2">SUM(H8,H13,H18)</f>
        <v>162</v>
      </c>
      <c r="I7" s="247">
        <f t="shared" si="2"/>
        <v>2662</v>
      </c>
      <c r="J7" s="247">
        <f t="shared" si="2"/>
        <v>800</v>
      </c>
      <c r="K7" s="247">
        <f t="shared" si="2"/>
        <v>205</v>
      </c>
      <c r="L7" s="247">
        <f t="shared" si="2"/>
        <v>36</v>
      </c>
      <c r="M7" s="247">
        <f t="shared" si="2"/>
        <v>11</v>
      </c>
      <c r="N7" s="248">
        <f t="shared" si="2"/>
        <v>20</v>
      </c>
      <c r="O7" s="227" t="b">
        <f>G7=SUM(H7:N7)</f>
        <v>1</v>
      </c>
    </row>
    <row r="8" spans="1:15" ht="13.5" customHeight="1" x14ac:dyDescent="0.15">
      <c r="A8" s="242"/>
      <c r="B8" s="243"/>
      <c r="C8" s="243"/>
      <c r="D8" s="243" t="s">
        <v>156</v>
      </c>
      <c r="E8" s="243"/>
      <c r="F8" s="243"/>
      <c r="G8" s="238">
        <f>SUM(G9:G12)</f>
        <v>325</v>
      </c>
      <c r="H8" s="272">
        <f t="shared" ref="H8:N8" si="3">SUM(H9:H12)</f>
        <v>28</v>
      </c>
      <c r="I8" s="247">
        <f t="shared" si="3"/>
        <v>97</v>
      </c>
      <c r="J8" s="247">
        <f t="shared" si="3"/>
        <v>35</v>
      </c>
      <c r="K8" s="247">
        <f t="shared" si="3"/>
        <v>134</v>
      </c>
      <c r="L8" s="247">
        <f t="shared" si="3"/>
        <v>16</v>
      </c>
      <c r="M8" s="247">
        <f t="shared" si="3"/>
        <v>7</v>
      </c>
      <c r="N8" s="248">
        <f t="shared" si="3"/>
        <v>8</v>
      </c>
      <c r="O8" s="227" t="b">
        <f>G8=SUM(H8:N8)</f>
        <v>1</v>
      </c>
    </row>
    <row r="9" spans="1:15" ht="13.5" customHeight="1" x14ac:dyDescent="0.15">
      <c r="A9" s="242"/>
      <c r="B9" s="243"/>
      <c r="C9" s="243"/>
      <c r="D9" s="243"/>
      <c r="E9" s="243" t="s">
        <v>158</v>
      </c>
      <c r="F9" s="243"/>
      <c r="G9" s="238">
        <v>257</v>
      </c>
      <c r="H9" s="272">
        <v>22</v>
      </c>
      <c r="I9" s="247">
        <v>84</v>
      </c>
      <c r="J9" s="247">
        <v>28</v>
      </c>
      <c r="K9" s="247">
        <v>105</v>
      </c>
      <c r="L9" s="247">
        <v>6</v>
      </c>
      <c r="M9" s="247">
        <v>6</v>
      </c>
      <c r="N9" s="248">
        <v>6</v>
      </c>
      <c r="O9" s="227" t="b">
        <f>G9=SUM(H9:N9)</f>
        <v>1</v>
      </c>
    </row>
    <row r="10" spans="1:15" ht="13.5" customHeight="1" x14ac:dyDescent="0.15">
      <c r="A10" s="236"/>
      <c r="B10" s="237"/>
      <c r="C10" s="237"/>
      <c r="D10" s="237"/>
      <c r="E10" s="237" t="s">
        <v>160</v>
      </c>
      <c r="F10" s="237"/>
      <c r="G10" s="238">
        <v>25</v>
      </c>
      <c r="H10" s="272">
        <v>2</v>
      </c>
      <c r="I10" s="247">
        <v>8</v>
      </c>
      <c r="J10" s="247">
        <v>3</v>
      </c>
      <c r="K10" s="247">
        <v>10</v>
      </c>
      <c r="L10" s="247">
        <v>1</v>
      </c>
      <c r="M10" s="247">
        <v>0</v>
      </c>
      <c r="N10" s="248">
        <v>1</v>
      </c>
      <c r="O10" s="227" t="b">
        <f>G10=SUM(H10:N10)</f>
        <v>1</v>
      </c>
    </row>
    <row r="11" spans="1:15" ht="13.5" customHeight="1" x14ac:dyDescent="0.15">
      <c r="A11" s="242"/>
      <c r="B11" s="243"/>
      <c r="C11" s="243"/>
      <c r="D11" s="243"/>
      <c r="E11" s="255" t="s">
        <v>162</v>
      </c>
      <c r="F11" s="243"/>
      <c r="G11" s="238">
        <v>2</v>
      </c>
      <c r="H11" s="272">
        <v>0</v>
      </c>
      <c r="I11" s="247">
        <v>1</v>
      </c>
      <c r="J11" s="247">
        <v>0</v>
      </c>
      <c r="K11" s="247">
        <v>1</v>
      </c>
      <c r="L11" s="247">
        <v>0</v>
      </c>
      <c r="M11" s="247">
        <v>0</v>
      </c>
      <c r="N11" s="248">
        <v>0</v>
      </c>
      <c r="O11" s="227" t="b">
        <f>G11=SUM(H11:N11)</f>
        <v>1</v>
      </c>
    </row>
    <row r="12" spans="1:15" ht="13.5" customHeight="1" x14ac:dyDescent="0.15">
      <c r="A12" s="236"/>
      <c r="B12" s="237"/>
      <c r="C12" s="237"/>
      <c r="D12" s="237"/>
      <c r="E12" s="237" t="s">
        <v>34</v>
      </c>
      <c r="F12" s="237"/>
      <c r="G12" s="238">
        <v>41</v>
      </c>
      <c r="H12" s="272">
        <v>4</v>
      </c>
      <c r="I12" s="247">
        <v>4</v>
      </c>
      <c r="J12" s="247">
        <v>4</v>
      </c>
      <c r="K12" s="247">
        <v>18</v>
      </c>
      <c r="L12" s="247">
        <v>9</v>
      </c>
      <c r="M12" s="247">
        <v>1</v>
      </c>
      <c r="N12" s="248">
        <v>1</v>
      </c>
      <c r="O12" s="227" t="b">
        <f>G12=SUM(H12:N12)</f>
        <v>1</v>
      </c>
    </row>
    <row r="13" spans="1:15" ht="13.5" customHeight="1" x14ac:dyDescent="0.15">
      <c r="A13" s="242"/>
      <c r="B13" s="243"/>
      <c r="C13" s="243"/>
      <c r="D13" s="243" t="s">
        <v>165</v>
      </c>
      <c r="E13" s="243"/>
      <c r="F13" s="243"/>
      <c r="G13" s="238">
        <f>SUM(G14:G17)</f>
        <v>3552</v>
      </c>
      <c r="H13" s="272">
        <f t="shared" ref="H13:N13" si="4">SUM(H14:H17)</f>
        <v>134</v>
      </c>
      <c r="I13" s="247">
        <f t="shared" si="4"/>
        <v>2547</v>
      </c>
      <c r="J13" s="247">
        <f t="shared" si="4"/>
        <v>764</v>
      </c>
      <c r="K13" s="247">
        <f t="shared" si="4"/>
        <v>71</v>
      </c>
      <c r="L13" s="247">
        <f t="shared" si="4"/>
        <v>20</v>
      </c>
      <c r="M13" s="247">
        <f t="shared" si="4"/>
        <v>4</v>
      </c>
      <c r="N13" s="248">
        <f t="shared" si="4"/>
        <v>12</v>
      </c>
      <c r="O13" s="227" t="b">
        <f>G13=SUM(H13:N13)</f>
        <v>1</v>
      </c>
    </row>
    <row r="14" spans="1:15" ht="13.5" customHeight="1" x14ac:dyDescent="0.15">
      <c r="A14" s="236"/>
      <c r="B14" s="237"/>
      <c r="C14" s="237"/>
      <c r="D14" s="237"/>
      <c r="E14" s="237" t="s">
        <v>167</v>
      </c>
      <c r="F14" s="237"/>
      <c r="G14" s="238">
        <v>1846</v>
      </c>
      <c r="H14" s="272">
        <v>70</v>
      </c>
      <c r="I14" s="247">
        <v>1015</v>
      </c>
      <c r="J14" s="247">
        <v>688</v>
      </c>
      <c r="K14" s="247">
        <v>45</v>
      </c>
      <c r="L14" s="247">
        <v>12</v>
      </c>
      <c r="M14" s="247">
        <v>4</v>
      </c>
      <c r="N14" s="248">
        <v>12</v>
      </c>
      <c r="O14" s="227" t="b">
        <f>G14=SUM(H14:N14)</f>
        <v>1</v>
      </c>
    </row>
    <row r="15" spans="1:15" ht="13.5" customHeight="1" x14ac:dyDescent="0.15">
      <c r="A15" s="242"/>
      <c r="B15" s="243"/>
      <c r="C15" s="243"/>
      <c r="D15" s="243"/>
      <c r="E15" s="243" t="s">
        <v>169</v>
      </c>
      <c r="F15" s="243"/>
      <c r="G15" s="238">
        <v>490</v>
      </c>
      <c r="H15" s="272">
        <v>1</v>
      </c>
      <c r="I15" s="247">
        <v>425</v>
      </c>
      <c r="J15" s="247">
        <v>57</v>
      </c>
      <c r="K15" s="247">
        <v>6</v>
      </c>
      <c r="L15" s="247">
        <v>1</v>
      </c>
      <c r="M15" s="247" t="s">
        <v>357</v>
      </c>
      <c r="N15" s="248" t="s">
        <v>357</v>
      </c>
      <c r="O15" s="227" t="b">
        <f>G15=SUM(H15:N15)</f>
        <v>1</v>
      </c>
    </row>
    <row r="16" spans="1:15" ht="13.5" customHeight="1" x14ac:dyDescent="0.15">
      <c r="A16" s="236"/>
      <c r="B16" s="237"/>
      <c r="C16" s="237"/>
      <c r="D16" s="237"/>
      <c r="E16" s="237" t="s">
        <v>171</v>
      </c>
      <c r="F16" s="237"/>
      <c r="G16" s="238">
        <v>1215</v>
      </c>
      <c r="H16" s="272">
        <v>63</v>
      </c>
      <c r="I16" s="247">
        <v>1107</v>
      </c>
      <c r="J16" s="247">
        <v>19</v>
      </c>
      <c r="K16" s="247">
        <v>19</v>
      </c>
      <c r="L16" s="247">
        <v>7</v>
      </c>
      <c r="M16" s="247" t="s">
        <v>357</v>
      </c>
      <c r="N16" s="248" t="s">
        <v>357</v>
      </c>
      <c r="O16" s="227" t="b">
        <f>G16=SUM(H16:N16)</f>
        <v>1</v>
      </c>
    </row>
    <row r="17" spans="1:15" ht="13.5" customHeight="1" x14ac:dyDescent="0.15">
      <c r="A17" s="242"/>
      <c r="B17" s="243"/>
      <c r="C17" s="243"/>
      <c r="D17" s="243"/>
      <c r="E17" s="243" t="s">
        <v>34</v>
      </c>
      <c r="F17" s="243"/>
      <c r="G17" s="238">
        <v>1</v>
      </c>
      <c r="H17" s="272">
        <v>0</v>
      </c>
      <c r="I17" s="247">
        <v>0</v>
      </c>
      <c r="J17" s="247">
        <v>0</v>
      </c>
      <c r="K17" s="247">
        <v>1</v>
      </c>
      <c r="L17" s="247">
        <v>0</v>
      </c>
      <c r="M17" s="247">
        <v>0</v>
      </c>
      <c r="N17" s="248">
        <v>0</v>
      </c>
      <c r="O17" s="227" t="b">
        <f>G17=SUM(H17:N17)</f>
        <v>1</v>
      </c>
    </row>
    <row r="18" spans="1:15" ht="13.5" customHeight="1" x14ac:dyDescent="0.15">
      <c r="A18" s="236"/>
      <c r="B18" s="237"/>
      <c r="C18" s="237"/>
      <c r="D18" s="237" t="s">
        <v>174</v>
      </c>
      <c r="E18" s="237"/>
      <c r="F18" s="237"/>
      <c r="G18" s="238">
        <f>SUM(G19:G21)</f>
        <v>19</v>
      </c>
      <c r="H18" s="272">
        <f t="shared" ref="H18:N18" si="5">SUM(H19:H21)</f>
        <v>0</v>
      </c>
      <c r="I18" s="247">
        <f t="shared" si="5"/>
        <v>18</v>
      </c>
      <c r="J18" s="247">
        <f t="shared" si="5"/>
        <v>1</v>
      </c>
      <c r="K18" s="247">
        <f t="shared" si="5"/>
        <v>0</v>
      </c>
      <c r="L18" s="247">
        <f t="shared" si="5"/>
        <v>0</v>
      </c>
      <c r="M18" s="247">
        <f t="shared" si="5"/>
        <v>0</v>
      </c>
      <c r="N18" s="248">
        <f t="shared" si="5"/>
        <v>0</v>
      </c>
      <c r="O18" s="227" t="b">
        <f>G18=SUM(H18:N18)</f>
        <v>1</v>
      </c>
    </row>
    <row r="19" spans="1:15" ht="13.5" customHeight="1" x14ac:dyDescent="0.15">
      <c r="A19" s="242"/>
      <c r="B19" s="243"/>
      <c r="C19" s="243"/>
      <c r="D19" s="243"/>
      <c r="E19" s="243" t="s">
        <v>176</v>
      </c>
      <c r="F19" s="243"/>
      <c r="G19" s="238">
        <v>16</v>
      </c>
      <c r="H19" s="272">
        <v>0</v>
      </c>
      <c r="I19" s="247">
        <v>16</v>
      </c>
      <c r="J19" s="247" t="s">
        <v>357</v>
      </c>
      <c r="K19" s="247" t="s">
        <v>357</v>
      </c>
      <c r="L19" s="247" t="s">
        <v>357</v>
      </c>
      <c r="M19" s="247" t="s">
        <v>357</v>
      </c>
      <c r="N19" s="248" t="s">
        <v>357</v>
      </c>
      <c r="O19" s="227" t="b">
        <f>G19=SUM(H19:N19)</f>
        <v>1</v>
      </c>
    </row>
    <row r="20" spans="1:15" ht="13.5" customHeight="1" x14ac:dyDescent="0.15">
      <c r="A20" s="236"/>
      <c r="B20" s="237"/>
      <c r="C20" s="237"/>
      <c r="D20" s="237"/>
      <c r="E20" s="254" t="s">
        <v>178</v>
      </c>
      <c r="F20" s="237"/>
      <c r="G20" s="238" t="s">
        <v>99</v>
      </c>
      <c r="H20" s="272" t="s">
        <v>99</v>
      </c>
      <c r="I20" s="247" t="s">
        <v>99</v>
      </c>
      <c r="J20" s="247" t="s">
        <v>99</v>
      </c>
      <c r="K20" s="247" t="s">
        <v>99</v>
      </c>
      <c r="L20" s="247" t="s">
        <v>99</v>
      </c>
      <c r="M20" s="247" t="s">
        <v>99</v>
      </c>
      <c r="N20" s="248" t="s">
        <v>99</v>
      </c>
      <c r="O20" s="227" t="b">
        <f>G20=SUM(H20:N20)</f>
        <v>0</v>
      </c>
    </row>
    <row r="21" spans="1:15" ht="13.5" customHeight="1" x14ac:dyDescent="0.15">
      <c r="A21" s="242"/>
      <c r="B21" s="243"/>
      <c r="C21" s="243"/>
      <c r="D21" s="243"/>
      <c r="E21" s="243" t="s">
        <v>34</v>
      </c>
      <c r="F21" s="243"/>
      <c r="G21" s="238">
        <v>3</v>
      </c>
      <c r="H21" s="272">
        <v>0</v>
      </c>
      <c r="I21" s="247">
        <v>2</v>
      </c>
      <c r="J21" s="247">
        <v>1</v>
      </c>
      <c r="K21" s="247">
        <v>0</v>
      </c>
      <c r="L21" s="247">
        <v>0</v>
      </c>
      <c r="M21" s="247">
        <v>0</v>
      </c>
      <c r="N21" s="248">
        <v>0</v>
      </c>
      <c r="O21" s="227" t="b">
        <f>G21=SUM(H21:N21)</f>
        <v>1</v>
      </c>
    </row>
    <row r="22" spans="1:15" ht="13.5" customHeight="1" x14ac:dyDescent="0.15">
      <c r="A22" s="236"/>
      <c r="B22" s="237"/>
      <c r="C22" s="237" t="s">
        <v>181</v>
      </c>
      <c r="D22" s="237"/>
      <c r="E22" s="237"/>
      <c r="F22" s="237"/>
      <c r="G22" s="238">
        <f>SUM(G23:G26)</f>
        <v>75</v>
      </c>
      <c r="H22" s="272">
        <f t="shared" ref="H22:N22" si="6">SUM(H23:H26)</f>
        <v>27</v>
      </c>
      <c r="I22" s="247">
        <f t="shared" si="6"/>
        <v>15</v>
      </c>
      <c r="J22" s="247">
        <f t="shared" si="6"/>
        <v>0</v>
      </c>
      <c r="K22" s="247">
        <f t="shared" si="6"/>
        <v>2</v>
      </c>
      <c r="L22" s="247">
        <f t="shared" si="6"/>
        <v>0</v>
      </c>
      <c r="M22" s="247">
        <f t="shared" si="6"/>
        <v>8</v>
      </c>
      <c r="N22" s="248">
        <f t="shared" si="6"/>
        <v>23</v>
      </c>
      <c r="O22" s="227" t="b">
        <f>G22=SUM(H22:N22)</f>
        <v>1</v>
      </c>
    </row>
    <row r="23" spans="1:15" ht="13.5" customHeight="1" x14ac:dyDescent="0.15">
      <c r="A23" s="242"/>
      <c r="B23" s="243"/>
      <c r="C23" s="243"/>
      <c r="D23" s="243" t="s">
        <v>183</v>
      </c>
      <c r="E23" s="243"/>
      <c r="F23" s="243"/>
      <c r="G23" s="238">
        <v>72</v>
      </c>
      <c r="H23" s="272">
        <v>27</v>
      </c>
      <c r="I23" s="247">
        <v>12</v>
      </c>
      <c r="J23" s="247">
        <v>0</v>
      </c>
      <c r="K23" s="247">
        <v>2</v>
      </c>
      <c r="L23" s="247">
        <v>0</v>
      </c>
      <c r="M23" s="247">
        <v>8</v>
      </c>
      <c r="N23" s="248">
        <v>23</v>
      </c>
      <c r="O23" s="227" t="b">
        <f>G23=SUM(H23:N23)</f>
        <v>1</v>
      </c>
    </row>
    <row r="24" spans="1:15" ht="13.5" customHeight="1" x14ac:dyDescent="0.15">
      <c r="A24" s="242"/>
      <c r="B24" s="243"/>
      <c r="C24" s="243"/>
      <c r="D24" s="243" t="s">
        <v>185</v>
      </c>
      <c r="E24" s="243"/>
      <c r="F24" s="243"/>
      <c r="G24" s="238" t="s">
        <v>99</v>
      </c>
      <c r="H24" s="272" t="s">
        <v>99</v>
      </c>
      <c r="I24" s="247" t="s">
        <v>99</v>
      </c>
      <c r="J24" s="247" t="s">
        <v>99</v>
      </c>
      <c r="K24" s="247" t="s">
        <v>99</v>
      </c>
      <c r="L24" s="247" t="s">
        <v>99</v>
      </c>
      <c r="M24" s="247" t="s">
        <v>99</v>
      </c>
      <c r="N24" s="248" t="s">
        <v>99</v>
      </c>
      <c r="O24" s="227" t="b">
        <f>G24=SUM(H24:N24)</f>
        <v>0</v>
      </c>
    </row>
    <row r="25" spans="1:15" ht="13.5" customHeight="1" x14ac:dyDescent="0.15">
      <c r="A25" s="242"/>
      <c r="B25" s="243"/>
      <c r="C25" s="243"/>
      <c r="D25" s="243" t="s">
        <v>187</v>
      </c>
      <c r="E25" s="243"/>
      <c r="F25" s="243"/>
      <c r="G25" s="238" t="s">
        <v>99</v>
      </c>
      <c r="H25" s="272" t="s">
        <v>99</v>
      </c>
      <c r="I25" s="247" t="s">
        <v>99</v>
      </c>
      <c r="J25" s="247" t="s">
        <v>99</v>
      </c>
      <c r="K25" s="247" t="s">
        <v>99</v>
      </c>
      <c r="L25" s="247" t="s">
        <v>99</v>
      </c>
      <c r="M25" s="247" t="s">
        <v>99</v>
      </c>
      <c r="N25" s="248" t="s">
        <v>99</v>
      </c>
      <c r="O25" s="227" t="b">
        <f>G25=SUM(H25:N25)</f>
        <v>0</v>
      </c>
    </row>
    <row r="26" spans="1:15" ht="13.5" customHeight="1" x14ac:dyDescent="0.15">
      <c r="A26" s="242"/>
      <c r="B26" s="243"/>
      <c r="C26" s="243"/>
      <c r="D26" s="243" t="s">
        <v>34</v>
      </c>
      <c r="E26" s="243"/>
      <c r="F26" s="243"/>
      <c r="G26" s="238">
        <v>3</v>
      </c>
      <c r="H26" s="272">
        <v>0</v>
      </c>
      <c r="I26" s="247">
        <v>3</v>
      </c>
      <c r="J26" s="247" t="s">
        <v>357</v>
      </c>
      <c r="K26" s="247" t="s">
        <v>357</v>
      </c>
      <c r="L26" s="247" t="s">
        <v>357</v>
      </c>
      <c r="M26" s="247" t="s">
        <v>357</v>
      </c>
      <c r="N26" s="248" t="s">
        <v>357</v>
      </c>
      <c r="O26" s="227" t="b">
        <f>G26=SUM(H26:N26)</f>
        <v>1</v>
      </c>
    </row>
    <row r="27" spans="1:15" ht="13.5" customHeight="1" x14ac:dyDescent="0.15">
      <c r="A27" s="242"/>
      <c r="B27" s="243" t="s">
        <v>190</v>
      </c>
      <c r="C27" s="243"/>
      <c r="D27" s="243"/>
      <c r="E27" s="243"/>
      <c r="F27" s="243"/>
      <c r="G27" s="238">
        <f>SUM(G28:G29)</f>
        <v>974</v>
      </c>
      <c r="H27" s="272">
        <f t="shared" ref="H27:N27" si="7">SUM(H28:H29)</f>
        <v>0</v>
      </c>
      <c r="I27" s="247">
        <f t="shared" si="7"/>
        <v>896</v>
      </c>
      <c r="J27" s="247">
        <f t="shared" si="7"/>
        <v>27</v>
      </c>
      <c r="K27" s="247">
        <f t="shared" si="7"/>
        <v>38</v>
      </c>
      <c r="L27" s="247">
        <f t="shared" si="7"/>
        <v>0</v>
      </c>
      <c r="M27" s="247">
        <f t="shared" si="7"/>
        <v>13</v>
      </c>
      <c r="N27" s="248">
        <f t="shared" si="7"/>
        <v>0</v>
      </c>
      <c r="O27" s="227" t="b">
        <f>G27=SUM(H27:N27)</f>
        <v>1</v>
      </c>
    </row>
    <row r="28" spans="1:15" ht="13.5" customHeight="1" x14ac:dyDescent="0.15">
      <c r="A28" s="242"/>
      <c r="B28" s="243"/>
      <c r="C28" s="243" t="s">
        <v>192</v>
      </c>
      <c r="D28" s="243"/>
      <c r="E28" s="243"/>
      <c r="F28" s="243"/>
      <c r="G28" s="238">
        <v>598</v>
      </c>
      <c r="H28" s="272" t="s">
        <v>357</v>
      </c>
      <c r="I28" s="247">
        <v>576</v>
      </c>
      <c r="J28" s="247" t="s">
        <v>357</v>
      </c>
      <c r="K28" s="247">
        <v>22</v>
      </c>
      <c r="L28" s="247" t="s">
        <v>357</v>
      </c>
      <c r="M28" s="247" t="s">
        <v>357</v>
      </c>
      <c r="N28" s="248" t="s">
        <v>357</v>
      </c>
      <c r="O28" s="227" t="b">
        <f>G28=SUM(H28:N28)</f>
        <v>1</v>
      </c>
    </row>
    <row r="29" spans="1:15" ht="13.5" customHeight="1" x14ac:dyDescent="0.15">
      <c r="A29" s="273"/>
      <c r="B29" s="274"/>
      <c r="C29" s="274" t="s">
        <v>34</v>
      </c>
      <c r="D29" s="274"/>
      <c r="E29" s="274"/>
      <c r="F29" s="274"/>
      <c r="G29" s="275">
        <v>376</v>
      </c>
      <c r="H29" s="276">
        <v>0</v>
      </c>
      <c r="I29" s="277">
        <v>320</v>
      </c>
      <c r="J29" s="277">
        <v>27</v>
      </c>
      <c r="K29" s="277">
        <v>16</v>
      </c>
      <c r="L29" s="277">
        <v>0</v>
      </c>
      <c r="M29" s="277">
        <v>13</v>
      </c>
      <c r="N29" s="278">
        <v>0</v>
      </c>
      <c r="O29" s="227" t="b">
        <f>G29=SUM(H29:N29)</f>
        <v>1</v>
      </c>
    </row>
    <row r="30" spans="1:15" ht="13.5" customHeight="1" x14ac:dyDescent="0.15">
      <c r="A30" s="264" t="s">
        <v>213</v>
      </c>
      <c r="B30" s="265"/>
      <c r="C30" s="265"/>
      <c r="D30" s="265"/>
      <c r="E30" s="265"/>
      <c r="F30" s="265"/>
      <c r="G30" s="238">
        <f>G5+G37-G31</f>
        <v>-3523</v>
      </c>
      <c r="H30" s="271">
        <f t="shared" ref="H30:N30" si="8">H5+H37-H31</f>
        <v>-717</v>
      </c>
      <c r="I30" s="279">
        <f t="shared" si="8"/>
        <v>-1780</v>
      </c>
      <c r="J30" s="279">
        <f t="shared" si="8"/>
        <v>-772</v>
      </c>
      <c r="K30" s="279">
        <f t="shared" si="8"/>
        <v>-169</v>
      </c>
      <c r="L30" s="279">
        <f t="shared" si="8"/>
        <v>-36</v>
      </c>
      <c r="M30" s="279">
        <f t="shared" si="8"/>
        <v>-6</v>
      </c>
      <c r="N30" s="280">
        <f t="shared" si="8"/>
        <v>-43</v>
      </c>
      <c r="O30" s="227" t="b">
        <f>G30=SUM(H30:N30)</f>
        <v>1</v>
      </c>
    </row>
    <row r="31" spans="1:15" ht="13.5" customHeight="1" x14ac:dyDescent="0.15">
      <c r="A31" s="242"/>
      <c r="B31" s="243" t="s">
        <v>197</v>
      </c>
      <c r="C31" s="243"/>
      <c r="D31" s="243"/>
      <c r="E31" s="243"/>
      <c r="F31" s="243"/>
      <c r="G31" s="238">
        <f>SUM(G32:G36)</f>
        <v>543</v>
      </c>
      <c r="H31" s="272">
        <f t="shared" ref="H31:N31" si="9">SUM(H32:H36)</f>
        <v>543</v>
      </c>
      <c r="I31" s="247">
        <f t="shared" si="9"/>
        <v>0</v>
      </c>
      <c r="J31" s="247">
        <f t="shared" si="9"/>
        <v>0</v>
      </c>
      <c r="K31" s="247">
        <f t="shared" si="9"/>
        <v>0</v>
      </c>
      <c r="L31" s="247">
        <f t="shared" si="9"/>
        <v>0</v>
      </c>
      <c r="M31" s="247">
        <f t="shared" si="9"/>
        <v>0</v>
      </c>
      <c r="N31" s="248">
        <f t="shared" si="9"/>
        <v>0</v>
      </c>
      <c r="O31" s="227" t="b">
        <f>G31=SUM(H31:N31)</f>
        <v>1</v>
      </c>
    </row>
    <row r="32" spans="1:15" ht="13.5" customHeight="1" x14ac:dyDescent="0.15">
      <c r="A32" s="242"/>
      <c r="B32" s="243"/>
      <c r="C32" s="243" t="s">
        <v>199</v>
      </c>
      <c r="D32" s="243"/>
      <c r="E32" s="243"/>
      <c r="F32" s="243"/>
      <c r="G32" s="238" t="s">
        <v>99</v>
      </c>
      <c r="H32" s="272" t="s">
        <v>99</v>
      </c>
      <c r="I32" s="247" t="s">
        <v>99</v>
      </c>
      <c r="J32" s="247" t="s">
        <v>99</v>
      </c>
      <c r="K32" s="247" t="s">
        <v>99</v>
      </c>
      <c r="L32" s="247" t="s">
        <v>99</v>
      </c>
      <c r="M32" s="247" t="s">
        <v>99</v>
      </c>
      <c r="N32" s="248" t="s">
        <v>99</v>
      </c>
      <c r="O32" s="227" t="b">
        <f>G32=SUM(H32:N32)</f>
        <v>0</v>
      </c>
    </row>
    <row r="33" spans="1:15" ht="13.5" customHeight="1" x14ac:dyDescent="0.15">
      <c r="A33" s="242"/>
      <c r="B33" s="243"/>
      <c r="C33" s="243" t="s">
        <v>201</v>
      </c>
      <c r="D33" s="243"/>
      <c r="E33" s="243"/>
      <c r="F33" s="243"/>
      <c r="G33" s="238">
        <v>543</v>
      </c>
      <c r="H33" s="272">
        <v>543</v>
      </c>
      <c r="I33" s="247" t="s">
        <v>357</v>
      </c>
      <c r="J33" s="247" t="s">
        <v>357</v>
      </c>
      <c r="K33" s="247" t="s">
        <v>357</v>
      </c>
      <c r="L33" s="247" t="s">
        <v>357</v>
      </c>
      <c r="M33" s="247" t="s">
        <v>357</v>
      </c>
      <c r="N33" s="248" t="s">
        <v>99</v>
      </c>
      <c r="O33" s="227" t="b">
        <f>G33=SUM(H33:N33)</f>
        <v>1</v>
      </c>
    </row>
    <row r="34" spans="1:15" ht="13.5" customHeight="1" x14ac:dyDescent="0.15">
      <c r="A34" s="242"/>
      <c r="B34" s="243"/>
      <c r="C34" s="243" t="s">
        <v>203</v>
      </c>
      <c r="D34" s="243"/>
      <c r="E34" s="243"/>
      <c r="F34" s="243"/>
      <c r="G34" s="238" t="s">
        <v>99</v>
      </c>
      <c r="H34" s="272" t="s">
        <v>99</v>
      </c>
      <c r="I34" s="247" t="s">
        <v>99</v>
      </c>
      <c r="J34" s="247" t="s">
        <v>99</v>
      </c>
      <c r="K34" s="247" t="s">
        <v>99</v>
      </c>
      <c r="L34" s="247" t="s">
        <v>99</v>
      </c>
      <c r="M34" s="247" t="s">
        <v>99</v>
      </c>
      <c r="N34" s="248" t="s">
        <v>99</v>
      </c>
      <c r="O34" s="227" t="b">
        <f>G34=SUM(H34:N34)</f>
        <v>0</v>
      </c>
    </row>
    <row r="35" spans="1:15" ht="13.5" customHeight="1" x14ac:dyDescent="0.15">
      <c r="A35" s="242"/>
      <c r="B35" s="243"/>
      <c r="C35" s="243" t="s">
        <v>205</v>
      </c>
      <c r="D35" s="243"/>
      <c r="E35" s="243"/>
      <c r="F35" s="243"/>
      <c r="G35" s="238" t="s">
        <v>99</v>
      </c>
      <c r="H35" s="272" t="s">
        <v>99</v>
      </c>
      <c r="I35" s="247" t="s">
        <v>99</v>
      </c>
      <c r="J35" s="247" t="s">
        <v>99</v>
      </c>
      <c r="K35" s="247" t="s">
        <v>99</v>
      </c>
      <c r="L35" s="247" t="s">
        <v>99</v>
      </c>
      <c r="M35" s="247" t="s">
        <v>99</v>
      </c>
      <c r="N35" s="248" t="s">
        <v>99</v>
      </c>
      <c r="O35" s="227" t="b">
        <f>G35=SUM(H35:N35)</f>
        <v>0</v>
      </c>
    </row>
    <row r="36" spans="1:15" ht="13.5" customHeight="1" x14ac:dyDescent="0.15">
      <c r="A36" s="242"/>
      <c r="B36" s="243"/>
      <c r="C36" s="243" t="s">
        <v>34</v>
      </c>
      <c r="D36" s="243"/>
      <c r="E36" s="243"/>
      <c r="F36" s="243"/>
      <c r="G36" s="238" t="s">
        <v>99</v>
      </c>
      <c r="H36" s="272" t="s">
        <v>99</v>
      </c>
      <c r="I36" s="247" t="s">
        <v>99</v>
      </c>
      <c r="J36" s="247" t="s">
        <v>99</v>
      </c>
      <c r="K36" s="247" t="s">
        <v>99</v>
      </c>
      <c r="L36" s="247" t="s">
        <v>99</v>
      </c>
      <c r="M36" s="247" t="s">
        <v>99</v>
      </c>
      <c r="N36" s="248" t="s">
        <v>99</v>
      </c>
      <c r="O36" s="227" t="b">
        <f>G36=SUM(H36:N36)</f>
        <v>0</v>
      </c>
    </row>
    <row r="37" spans="1:15" ht="13.5" customHeight="1" x14ac:dyDescent="0.15">
      <c r="A37" s="242"/>
      <c r="B37" s="243" t="s">
        <v>208</v>
      </c>
      <c r="C37" s="243"/>
      <c r="D37" s="243"/>
      <c r="E37" s="243"/>
      <c r="F37" s="243"/>
      <c r="G37" s="238">
        <f>SUM(G38:G39)</f>
        <v>17</v>
      </c>
      <c r="H37" s="272">
        <f t="shared" ref="H37:N37" si="10">SUM(H38:H39)</f>
        <v>15</v>
      </c>
      <c r="I37" s="247">
        <f t="shared" si="10"/>
        <v>1</v>
      </c>
      <c r="J37" s="247">
        <f t="shared" si="10"/>
        <v>1</v>
      </c>
      <c r="K37" s="247">
        <f t="shared" si="10"/>
        <v>0</v>
      </c>
      <c r="L37" s="247">
        <f t="shared" si="10"/>
        <v>0</v>
      </c>
      <c r="M37" s="247">
        <f t="shared" si="10"/>
        <v>0</v>
      </c>
      <c r="N37" s="248">
        <f t="shared" si="10"/>
        <v>0</v>
      </c>
      <c r="O37" s="227" t="b">
        <f>G37=SUM(H37:N37)</f>
        <v>1</v>
      </c>
    </row>
    <row r="38" spans="1:15" ht="13.5" customHeight="1" x14ac:dyDescent="0.15">
      <c r="A38" s="242"/>
      <c r="B38" s="243" t="s">
        <v>365</v>
      </c>
      <c r="C38" s="243" t="s">
        <v>210</v>
      </c>
      <c r="D38" s="243"/>
      <c r="E38" s="243"/>
      <c r="F38" s="243"/>
      <c r="G38" s="238">
        <v>16</v>
      </c>
      <c r="H38" s="272">
        <v>15</v>
      </c>
      <c r="I38" s="247">
        <v>1</v>
      </c>
      <c r="J38" s="247" t="s">
        <v>357</v>
      </c>
      <c r="K38" s="247" t="s">
        <v>357</v>
      </c>
      <c r="L38" s="247" t="s">
        <v>357</v>
      </c>
      <c r="M38" s="247" t="s">
        <v>357</v>
      </c>
      <c r="N38" s="248" t="s">
        <v>357</v>
      </c>
      <c r="O38" s="227" t="b">
        <f>G38=SUM(H38:N38)</f>
        <v>1</v>
      </c>
    </row>
    <row r="39" spans="1:15" ht="13.5" customHeight="1" thickBot="1" x14ac:dyDescent="0.2">
      <c r="A39" s="258"/>
      <c r="B39" s="259"/>
      <c r="C39" s="259" t="s">
        <v>34</v>
      </c>
      <c r="D39" s="259"/>
      <c r="E39" s="259"/>
      <c r="F39" s="259"/>
      <c r="G39" s="281">
        <v>1</v>
      </c>
      <c r="H39" s="282" t="s">
        <v>357</v>
      </c>
      <c r="I39" s="283">
        <v>0</v>
      </c>
      <c r="J39" s="283">
        <v>1</v>
      </c>
      <c r="K39" s="283" t="s">
        <v>357</v>
      </c>
      <c r="L39" s="283" t="s">
        <v>357</v>
      </c>
      <c r="M39" s="283" t="s">
        <v>357</v>
      </c>
      <c r="N39" s="284" t="s">
        <v>357</v>
      </c>
      <c r="O39" s="227" t="b">
        <f>G39=SUM(H39:N39)</f>
        <v>1</v>
      </c>
    </row>
  </sheetData>
  <mergeCells count="6">
    <mergeCell ref="A2:E4"/>
    <mergeCell ref="G2:G4"/>
    <mergeCell ref="H2:N2"/>
    <mergeCell ref="H3:J3"/>
    <mergeCell ref="K3:L3"/>
    <mergeCell ref="M3:N3"/>
  </mergeCells>
  <phoneticPr fontId="11"/>
  <printOptions horizontalCentered="1"/>
  <pageMargins left="0.19685039370078741" right="0.19685039370078741" top="0.78740157480314965" bottom="0.39370078740157483" header="0.51181102362204722" footer="0.51181102362204722"/>
  <pageSetup paperSize="9" orientation="landscape" r:id="rId1"/>
  <headerFooter alignWithMargins="0"/>
  <colBreaks count="2" manualBreakCount="2">
    <brk id="1" max="1048575" man="1"/>
    <brk id="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V23"/>
  <sheetViews>
    <sheetView view="pageBreakPreview" zoomScaleNormal="85" zoomScaleSheetLayoutView="100" workbookViewId="0">
      <selection activeCell="D1" sqref="D1"/>
    </sheetView>
  </sheetViews>
  <sheetFormatPr defaultRowHeight="13.5" x14ac:dyDescent="0.15"/>
  <cols>
    <col min="1" max="5" width="1.75" style="227" customWidth="1"/>
    <col min="6" max="6" width="20.625" style="227" customWidth="1"/>
    <col min="7" max="30" width="12.625" style="227" customWidth="1"/>
    <col min="31" max="32" width="9" style="227" hidden="1" customWidth="1"/>
    <col min="33" max="35" width="12.625" style="227" customWidth="1"/>
    <col min="36" max="16384" width="9" style="227"/>
  </cols>
  <sheetData>
    <row r="1" spans="1:35" ht="14.25" customHeight="1" thickBot="1" x14ac:dyDescent="0.2">
      <c r="A1" s="229" t="s">
        <v>391</v>
      </c>
      <c r="B1" s="229"/>
      <c r="C1" s="229"/>
      <c r="D1" s="229"/>
      <c r="E1" s="229"/>
      <c r="I1" s="266"/>
      <c r="L1" s="266"/>
      <c r="O1" s="266" t="s">
        <v>372</v>
      </c>
      <c r="R1" s="266"/>
      <c r="U1" s="266"/>
      <c r="X1" s="266" t="s">
        <v>372</v>
      </c>
      <c r="AA1" s="266"/>
      <c r="AD1" s="266" t="s">
        <v>372</v>
      </c>
      <c r="AG1" s="229"/>
      <c r="AH1" s="229"/>
      <c r="AI1" s="340"/>
    </row>
    <row r="2" spans="1:35" x14ac:dyDescent="0.15">
      <c r="A2" s="420" t="s">
        <v>6</v>
      </c>
      <c r="B2" s="421"/>
      <c r="C2" s="421"/>
      <c r="D2" s="421"/>
      <c r="E2" s="421"/>
      <c r="F2" s="231"/>
      <c r="G2" s="285"/>
      <c r="H2" s="286"/>
      <c r="I2" s="286"/>
      <c r="J2" s="455" t="s">
        <v>392</v>
      </c>
      <c r="K2" s="456"/>
      <c r="L2" s="456"/>
      <c r="M2" s="456"/>
      <c r="N2" s="456"/>
      <c r="O2" s="471"/>
      <c r="P2" s="455" t="s">
        <v>382</v>
      </c>
      <c r="Q2" s="456"/>
      <c r="R2" s="456"/>
      <c r="S2" s="456"/>
      <c r="T2" s="456"/>
      <c r="U2" s="456"/>
      <c r="V2" s="456"/>
      <c r="W2" s="456"/>
      <c r="X2" s="471"/>
      <c r="Y2" s="455" t="s">
        <v>382</v>
      </c>
      <c r="Z2" s="456"/>
      <c r="AA2" s="456"/>
      <c r="AB2" s="456"/>
      <c r="AC2" s="456"/>
      <c r="AD2" s="457"/>
      <c r="AG2" s="229"/>
      <c r="AH2" s="229"/>
      <c r="AI2" s="229"/>
    </row>
    <row r="3" spans="1:35" x14ac:dyDescent="0.15">
      <c r="A3" s="422"/>
      <c r="B3" s="423"/>
      <c r="C3" s="423"/>
      <c r="D3" s="423"/>
      <c r="E3" s="423"/>
      <c r="F3" s="233"/>
      <c r="G3" s="328"/>
      <c r="H3" s="329"/>
      <c r="I3" s="329"/>
      <c r="J3" s="472" t="s">
        <v>351</v>
      </c>
      <c r="K3" s="473"/>
      <c r="L3" s="473"/>
      <c r="M3" s="473"/>
      <c r="N3" s="473"/>
      <c r="O3" s="474"/>
      <c r="P3" s="472" t="s">
        <v>351</v>
      </c>
      <c r="Q3" s="473"/>
      <c r="R3" s="474"/>
      <c r="S3" s="472" t="s">
        <v>352</v>
      </c>
      <c r="T3" s="473"/>
      <c r="U3" s="473"/>
      <c r="V3" s="473"/>
      <c r="W3" s="473"/>
      <c r="X3" s="474"/>
      <c r="Y3" s="472" t="s">
        <v>353</v>
      </c>
      <c r="Z3" s="473"/>
      <c r="AA3" s="473"/>
      <c r="AB3" s="473"/>
      <c r="AC3" s="473"/>
      <c r="AD3" s="475"/>
      <c r="AG3" s="229"/>
      <c r="AH3" s="229"/>
      <c r="AI3" s="229"/>
    </row>
    <row r="4" spans="1:35" s="269" customFormat="1" ht="13.5" customHeight="1" x14ac:dyDescent="0.15">
      <c r="A4" s="422"/>
      <c r="B4" s="423"/>
      <c r="C4" s="423"/>
      <c r="D4" s="423"/>
      <c r="E4" s="423"/>
      <c r="F4" s="233"/>
      <c r="G4" s="287" t="s">
        <v>349</v>
      </c>
      <c r="H4" s="458" t="s">
        <v>218</v>
      </c>
      <c r="I4" s="458" t="s">
        <v>219</v>
      </c>
      <c r="J4" s="330" t="s">
        <v>383</v>
      </c>
      <c r="K4" s="329"/>
      <c r="L4" s="329"/>
      <c r="M4" s="330" t="s">
        <v>384</v>
      </c>
      <c r="N4" s="329"/>
      <c r="O4" s="331"/>
      <c r="P4" s="330" t="s">
        <v>385</v>
      </c>
      <c r="Q4" s="329"/>
      <c r="R4" s="331"/>
      <c r="S4" s="330" t="s">
        <v>386</v>
      </c>
      <c r="T4" s="329"/>
      <c r="U4" s="331"/>
      <c r="V4" s="330" t="s">
        <v>387</v>
      </c>
      <c r="W4" s="329"/>
      <c r="X4" s="331"/>
      <c r="Y4" s="330" t="s">
        <v>388</v>
      </c>
      <c r="Z4" s="329"/>
      <c r="AA4" s="331"/>
      <c r="AB4" s="330" t="s">
        <v>389</v>
      </c>
      <c r="AC4" s="329"/>
      <c r="AD4" s="332"/>
      <c r="AG4" s="341"/>
      <c r="AH4" s="329"/>
      <c r="AI4" s="329"/>
    </row>
    <row r="5" spans="1:35" s="269" customFormat="1" ht="14.25" customHeight="1" x14ac:dyDescent="0.15">
      <c r="A5" s="422"/>
      <c r="B5" s="423"/>
      <c r="C5" s="423"/>
      <c r="D5" s="423"/>
      <c r="E5" s="423"/>
      <c r="F5" s="233"/>
      <c r="G5" s="291"/>
      <c r="H5" s="458"/>
      <c r="I5" s="458"/>
      <c r="J5" s="291"/>
      <c r="K5" s="458" t="s">
        <v>218</v>
      </c>
      <c r="L5" s="459" t="s">
        <v>219</v>
      </c>
      <c r="M5" s="291"/>
      <c r="N5" s="458" t="s">
        <v>218</v>
      </c>
      <c r="O5" s="458" t="s">
        <v>219</v>
      </c>
      <c r="P5" s="291"/>
      <c r="Q5" s="458" t="s">
        <v>218</v>
      </c>
      <c r="R5" s="458" t="s">
        <v>219</v>
      </c>
      <c r="S5" s="291"/>
      <c r="T5" s="458" t="s">
        <v>218</v>
      </c>
      <c r="U5" s="458" t="s">
        <v>219</v>
      </c>
      <c r="V5" s="291"/>
      <c r="W5" s="458" t="s">
        <v>218</v>
      </c>
      <c r="X5" s="458" t="s">
        <v>219</v>
      </c>
      <c r="Y5" s="291"/>
      <c r="Z5" s="458" t="s">
        <v>218</v>
      </c>
      <c r="AA5" s="458" t="s">
        <v>219</v>
      </c>
      <c r="AB5" s="291"/>
      <c r="AC5" s="458" t="s">
        <v>218</v>
      </c>
      <c r="AD5" s="460" t="s">
        <v>219</v>
      </c>
      <c r="AG5" s="342"/>
      <c r="AH5" s="470"/>
      <c r="AI5" s="470"/>
    </row>
    <row r="6" spans="1:35" s="269" customFormat="1" ht="14.25" customHeight="1" x14ac:dyDescent="0.15">
      <c r="A6" s="424"/>
      <c r="B6" s="425"/>
      <c r="C6" s="425"/>
      <c r="D6" s="425"/>
      <c r="E6" s="425"/>
      <c r="F6" s="235"/>
      <c r="G6" s="292"/>
      <c r="H6" s="458"/>
      <c r="I6" s="458"/>
      <c r="J6" s="292"/>
      <c r="K6" s="458"/>
      <c r="L6" s="459"/>
      <c r="M6" s="292"/>
      <c r="N6" s="458"/>
      <c r="O6" s="458"/>
      <c r="P6" s="292"/>
      <c r="Q6" s="458"/>
      <c r="R6" s="458"/>
      <c r="S6" s="292"/>
      <c r="T6" s="458"/>
      <c r="U6" s="458"/>
      <c r="V6" s="292"/>
      <c r="W6" s="458"/>
      <c r="X6" s="458"/>
      <c r="Y6" s="292"/>
      <c r="Z6" s="458"/>
      <c r="AA6" s="458"/>
      <c r="AB6" s="292"/>
      <c r="AC6" s="458"/>
      <c r="AD6" s="460"/>
      <c r="AG6" s="342"/>
      <c r="AH6" s="470"/>
      <c r="AI6" s="470"/>
    </row>
    <row r="7" spans="1:35" ht="13.5" customHeight="1" x14ac:dyDescent="0.15">
      <c r="A7" s="236" t="s">
        <v>221</v>
      </c>
      <c r="B7" s="237"/>
      <c r="C7" s="237"/>
      <c r="D7" s="237"/>
      <c r="E7" s="237"/>
      <c r="F7" s="237"/>
      <c r="G7" s="293">
        <f>H7+I7</f>
        <v>11733</v>
      </c>
      <c r="H7" s="293">
        <v>12960</v>
      </c>
      <c r="I7" s="293">
        <v>-1227</v>
      </c>
      <c r="J7" s="293">
        <f>K7+L7</f>
        <v>1276</v>
      </c>
      <c r="K7" s="293">
        <v>1246</v>
      </c>
      <c r="L7" s="293">
        <v>30</v>
      </c>
      <c r="M7" s="293">
        <f>N7+O7</f>
        <v>8712</v>
      </c>
      <c r="N7" s="293">
        <v>9891</v>
      </c>
      <c r="O7" s="294">
        <v>-1179</v>
      </c>
      <c r="P7" s="293">
        <f>Q7+R7</f>
        <v>295</v>
      </c>
      <c r="Q7" s="293">
        <v>243</v>
      </c>
      <c r="R7" s="294">
        <v>52</v>
      </c>
      <c r="S7" s="293">
        <f>T7+U7</f>
        <v>426</v>
      </c>
      <c r="T7" s="293">
        <v>475</v>
      </c>
      <c r="U7" s="294">
        <v>-49</v>
      </c>
      <c r="V7" s="293">
        <f>W7+X7</f>
        <v>96</v>
      </c>
      <c r="W7" s="293">
        <v>94</v>
      </c>
      <c r="X7" s="294">
        <v>2</v>
      </c>
      <c r="Y7" s="293">
        <f>Z7+AA7</f>
        <v>919</v>
      </c>
      <c r="Z7" s="293">
        <v>1011</v>
      </c>
      <c r="AA7" s="294">
        <v>-92</v>
      </c>
      <c r="AB7" s="293">
        <f>AC7+AD7</f>
        <v>9</v>
      </c>
      <c r="AC7" s="293">
        <v>0</v>
      </c>
      <c r="AD7" s="295">
        <v>9</v>
      </c>
      <c r="AE7" s="227" t="b">
        <f>H7=SUM(K7,N7,Q7,T7,W7,Z7,AC7)</f>
        <v>1</v>
      </c>
      <c r="AF7" s="227" t="b">
        <f>I7=SUM(L7,O7,R7,U7,X7,AA7,AD7)</f>
        <v>1</v>
      </c>
      <c r="AG7" s="339"/>
      <c r="AH7" s="339"/>
      <c r="AI7" s="339"/>
    </row>
    <row r="8" spans="1:35" ht="13.5" customHeight="1" x14ac:dyDescent="0.15">
      <c r="A8" s="242"/>
      <c r="B8" s="243" t="s">
        <v>223</v>
      </c>
      <c r="C8" s="243"/>
      <c r="D8" s="243"/>
      <c r="E8" s="243"/>
      <c r="F8" s="243"/>
      <c r="G8" s="296">
        <f>'行政コスト計算書（事業）'!G30</f>
        <v>-3523</v>
      </c>
      <c r="H8" s="297"/>
      <c r="I8" s="296">
        <f>G8</f>
        <v>-3523</v>
      </c>
      <c r="J8" s="296">
        <f>'行政コスト計算書（事業）'!H30</f>
        <v>-717</v>
      </c>
      <c r="K8" s="297"/>
      <c r="L8" s="296">
        <f>J8</f>
        <v>-717</v>
      </c>
      <c r="M8" s="296">
        <f>'行政コスト計算書（事業）'!I30</f>
        <v>-1780</v>
      </c>
      <c r="N8" s="297"/>
      <c r="O8" s="298">
        <f>M8</f>
        <v>-1780</v>
      </c>
      <c r="P8" s="296">
        <f>'行政コスト計算書（事業）'!J30</f>
        <v>-772</v>
      </c>
      <c r="Q8" s="297"/>
      <c r="R8" s="298">
        <f>P8</f>
        <v>-772</v>
      </c>
      <c r="S8" s="296">
        <f>'行政コスト計算書（事業）'!K30</f>
        <v>-169</v>
      </c>
      <c r="T8" s="297"/>
      <c r="U8" s="298">
        <f>S8</f>
        <v>-169</v>
      </c>
      <c r="V8" s="296">
        <f>'行政コスト計算書（事業）'!L30</f>
        <v>-36</v>
      </c>
      <c r="W8" s="297"/>
      <c r="X8" s="298">
        <f>V8</f>
        <v>-36</v>
      </c>
      <c r="Y8" s="296">
        <f>'行政コスト計算書（事業）'!M30</f>
        <v>-6</v>
      </c>
      <c r="Z8" s="297"/>
      <c r="AA8" s="298">
        <f>Y8</f>
        <v>-6</v>
      </c>
      <c r="AB8" s="296">
        <f>'行政コスト計算書（事業）'!N30</f>
        <v>-43</v>
      </c>
      <c r="AC8" s="297"/>
      <c r="AD8" s="299">
        <f>AB8</f>
        <v>-43</v>
      </c>
      <c r="AE8" s="227" t="b">
        <f>H8=SUM(K8,N8,Q8,T8,W8,Z8,AC8)</f>
        <v>1</v>
      </c>
      <c r="AF8" s="227" t="b">
        <f>I8=SUM(L8,O8,R8,U8,X8,AA8,AD8)</f>
        <v>1</v>
      </c>
      <c r="AG8" s="339"/>
      <c r="AH8" s="343"/>
      <c r="AI8" s="339"/>
    </row>
    <row r="9" spans="1:35" ht="13.5" customHeight="1" x14ac:dyDescent="0.15">
      <c r="A9" s="242"/>
      <c r="B9" s="243" t="s">
        <v>225</v>
      </c>
      <c r="C9" s="243"/>
      <c r="D9" s="243"/>
      <c r="E9" s="243"/>
      <c r="F9" s="243"/>
      <c r="G9" s="296">
        <f>SUM(G10:G11)</f>
        <v>2801</v>
      </c>
      <c r="H9" s="300"/>
      <c r="I9" s="296">
        <f>G9</f>
        <v>2801</v>
      </c>
      <c r="J9" s="296">
        <f>SUM(J10:J11)</f>
        <v>180</v>
      </c>
      <c r="K9" s="300"/>
      <c r="L9" s="296">
        <f>J9</f>
        <v>180</v>
      </c>
      <c r="M9" s="296">
        <f>SUM(M10:M11)</f>
        <v>1610</v>
      </c>
      <c r="N9" s="300"/>
      <c r="O9" s="298">
        <f>M9</f>
        <v>1610</v>
      </c>
      <c r="P9" s="296">
        <f>SUM(P10:P11)</f>
        <v>761</v>
      </c>
      <c r="Q9" s="300"/>
      <c r="R9" s="298">
        <f>P9</f>
        <v>761</v>
      </c>
      <c r="S9" s="296">
        <f>SUM(S10:S11)</f>
        <v>158</v>
      </c>
      <c r="T9" s="300"/>
      <c r="U9" s="298">
        <f>S9</f>
        <v>158</v>
      </c>
      <c r="V9" s="296">
        <f>SUM(V10:V11)</f>
        <v>31</v>
      </c>
      <c r="W9" s="300"/>
      <c r="X9" s="298">
        <f>V9</f>
        <v>31</v>
      </c>
      <c r="Y9" s="296">
        <f>SUM(Y10:Y11)</f>
        <v>10</v>
      </c>
      <c r="Z9" s="300"/>
      <c r="AA9" s="298">
        <f>Y9</f>
        <v>10</v>
      </c>
      <c r="AB9" s="296">
        <f>SUM(AB10:AB11)</f>
        <v>51</v>
      </c>
      <c r="AC9" s="300"/>
      <c r="AD9" s="299">
        <f>AB9</f>
        <v>51</v>
      </c>
      <c r="AE9" s="227" t="b">
        <f>H9=SUM(K9,N9,Q9,T9,W9,Z9,AC9)</f>
        <v>1</v>
      </c>
      <c r="AF9" s="227" t="b">
        <f>I9=SUM(L9,O9,R9,U9,X9,AA9,AD9)</f>
        <v>1</v>
      </c>
      <c r="AG9" s="339"/>
      <c r="AH9" s="110"/>
      <c r="AI9" s="339"/>
    </row>
    <row r="10" spans="1:35" ht="13.5" customHeight="1" x14ac:dyDescent="0.15">
      <c r="A10" s="242"/>
      <c r="B10" s="243"/>
      <c r="C10" s="243" t="s">
        <v>227</v>
      </c>
      <c r="D10" s="243"/>
      <c r="E10" s="243"/>
      <c r="F10" s="243"/>
      <c r="G10" s="296">
        <v>2801</v>
      </c>
      <c r="H10" s="300"/>
      <c r="I10" s="296">
        <f>G10</f>
        <v>2801</v>
      </c>
      <c r="J10" s="296">
        <v>180</v>
      </c>
      <c r="K10" s="300"/>
      <c r="L10" s="296">
        <f>J10</f>
        <v>180</v>
      </c>
      <c r="M10" s="296">
        <v>1610</v>
      </c>
      <c r="N10" s="300"/>
      <c r="O10" s="298">
        <f>M10</f>
        <v>1610</v>
      </c>
      <c r="P10" s="296">
        <v>761</v>
      </c>
      <c r="Q10" s="300"/>
      <c r="R10" s="298">
        <f>P10</f>
        <v>761</v>
      </c>
      <c r="S10" s="296">
        <v>158</v>
      </c>
      <c r="T10" s="300"/>
      <c r="U10" s="298">
        <f>S10</f>
        <v>158</v>
      </c>
      <c r="V10" s="296">
        <v>31</v>
      </c>
      <c r="W10" s="300"/>
      <c r="X10" s="298">
        <f>V10</f>
        <v>31</v>
      </c>
      <c r="Y10" s="296">
        <v>10</v>
      </c>
      <c r="Z10" s="300"/>
      <c r="AA10" s="298">
        <f>Y10</f>
        <v>10</v>
      </c>
      <c r="AB10" s="296">
        <v>51</v>
      </c>
      <c r="AC10" s="300"/>
      <c r="AD10" s="299">
        <f>AB10</f>
        <v>51</v>
      </c>
      <c r="AE10" s="227" t="b">
        <f>H10=SUM(K10,N10,Q10,T10,W10,Z10,AC10)</f>
        <v>1</v>
      </c>
      <c r="AF10" s="227" t="b">
        <f>I10=SUM(L10,O10,R10,U10,X10,AA10,AD10)</f>
        <v>1</v>
      </c>
      <c r="AG10" s="339"/>
      <c r="AH10" s="110"/>
      <c r="AI10" s="339"/>
    </row>
    <row r="11" spans="1:35" ht="13.5" customHeight="1" x14ac:dyDescent="0.15">
      <c r="A11" s="242"/>
      <c r="B11" s="243"/>
      <c r="C11" s="243" t="s">
        <v>229</v>
      </c>
      <c r="D11" s="243"/>
      <c r="E11" s="243"/>
      <c r="F11" s="243"/>
      <c r="G11" s="296">
        <v>0</v>
      </c>
      <c r="H11" s="300"/>
      <c r="I11" s="296">
        <f>G11</f>
        <v>0</v>
      </c>
      <c r="J11" s="296" t="s">
        <v>357</v>
      </c>
      <c r="K11" s="300"/>
      <c r="L11" s="296" t="str">
        <f>J11</f>
        <v>-</v>
      </c>
      <c r="M11" s="296" t="s">
        <v>357</v>
      </c>
      <c r="N11" s="300"/>
      <c r="O11" s="298" t="str">
        <f>M11</f>
        <v>-</v>
      </c>
      <c r="P11" s="296" t="s">
        <v>357</v>
      </c>
      <c r="Q11" s="300"/>
      <c r="R11" s="298" t="str">
        <f>P11</f>
        <v>-</v>
      </c>
      <c r="S11" s="296" t="s">
        <v>357</v>
      </c>
      <c r="T11" s="300"/>
      <c r="U11" s="298" t="str">
        <f>S11</f>
        <v>-</v>
      </c>
      <c r="V11" s="296">
        <v>0</v>
      </c>
      <c r="W11" s="300"/>
      <c r="X11" s="298">
        <f>V11</f>
        <v>0</v>
      </c>
      <c r="Y11" s="296" t="s">
        <v>357</v>
      </c>
      <c r="Z11" s="300"/>
      <c r="AA11" s="298" t="str">
        <f>Y11</f>
        <v>-</v>
      </c>
      <c r="AB11" s="296" t="s">
        <v>357</v>
      </c>
      <c r="AC11" s="300"/>
      <c r="AD11" s="299" t="str">
        <f>AB11</f>
        <v>-</v>
      </c>
      <c r="AE11" s="227" t="b">
        <f>H11=SUM(K11,N11,Q11,T11,W11,Z11,AC11)</f>
        <v>1</v>
      </c>
      <c r="AF11" s="227" t="b">
        <f>I11=SUM(L11,O11,R11,U11,X11,AA11,AD11)</f>
        <v>1</v>
      </c>
      <c r="AG11" s="339"/>
      <c r="AH11" s="110"/>
      <c r="AI11" s="339"/>
    </row>
    <row r="12" spans="1:35" ht="13.5" customHeight="1" x14ac:dyDescent="0.15">
      <c r="A12" s="236"/>
      <c r="B12" s="237" t="s">
        <v>231</v>
      </c>
      <c r="C12" s="237"/>
      <c r="D12" s="237"/>
      <c r="E12" s="237"/>
      <c r="F12" s="237"/>
      <c r="G12" s="296">
        <f>G8+G9</f>
        <v>-722</v>
      </c>
      <c r="H12" s="300"/>
      <c r="I12" s="296">
        <f>G12</f>
        <v>-722</v>
      </c>
      <c r="J12" s="296">
        <f>J8+J9</f>
        <v>-537</v>
      </c>
      <c r="K12" s="300"/>
      <c r="L12" s="296">
        <f>J12</f>
        <v>-537</v>
      </c>
      <c r="M12" s="296">
        <f>M8+M9</f>
        <v>-170</v>
      </c>
      <c r="N12" s="300"/>
      <c r="O12" s="298">
        <f>M12</f>
        <v>-170</v>
      </c>
      <c r="P12" s="296">
        <f>P8+P9</f>
        <v>-11</v>
      </c>
      <c r="Q12" s="300"/>
      <c r="R12" s="298">
        <f>P12</f>
        <v>-11</v>
      </c>
      <c r="S12" s="296">
        <f>S8+S9</f>
        <v>-11</v>
      </c>
      <c r="T12" s="300"/>
      <c r="U12" s="298">
        <f>S12</f>
        <v>-11</v>
      </c>
      <c r="V12" s="296">
        <f>V8+V9</f>
        <v>-5</v>
      </c>
      <c r="W12" s="300"/>
      <c r="X12" s="298">
        <f>V12</f>
        <v>-5</v>
      </c>
      <c r="Y12" s="296">
        <f>Y8+Y9</f>
        <v>4</v>
      </c>
      <c r="Z12" s="300"/>
      <c r="AA12" s="298">
        <f>Y12</f>
        <v>4</v>
      </c>
      <c r="AB12" s="296">
        <f>AB8+AB9</f>
        <v>8</v>
      </c>
      <c r="AC12" s="300"/>
      <c r="AD12" s="299">
        <f>AB12</f>
        <v>8</v>
      </c>
      <c r="AE12" s="227" t="b">
        <f>H12=SUM(K12,N12,Q12,T12,W12,Z12,AC12)</f>
        <v>1</v>
      </c>
      <c r="AF12" s="227" t="b">
        <f>I12=SUM(L12,O12,R12,U12,X12,AA12,AD12)</f>
        <v>1</v>
      </c>
      <c r="AG12" s="339"/>
      <c r="AH12" s="110"/>
      <c r="AI12" s="339"/>
    </row>
    <row r="13" spans="1:35" ht="13.5" customHeight="1" x14ac:dyDescent="0.15">
      <c r="A13" s="242"/>
      <c r="B13" s="243" t="s">
        <v>376</v>
      </c>
      <c r="C13" s="243"/>
      <c r="D13" s="243"/>
      <c r="E13" s="243"/>
      <c r="F13" s="243"/>
      <c r="G13" s="301"/>
      <c r="H13" s="296">
        <f>SUM(H14:H17)</f>
        <v>-473</v>
      </c>
      <c r="I13" s="296">
        <f>-H13</f>
        <v>473</v>
      </c>
      <c r="J13" s="301"/>
      <c r="K13" s="296">
        <f>SUM(K14:K17)</f>
        <v>-63</v>
      </c>
      <c r="L13" s="296">
        <f>-K13</f>
        <v>63</v>
      </c>
      <c r="M13" s="301"/>
      <c r="N13" s="296">
        <f>SUM(N14:N17)</f>
        <v>-383</v>
      </c>
      <c r="O13" s="298">
        <f>-N13</f>
        <v>383</v>
      </c>
      <c r="P13" s="301"/>
      <c r="Q13" s="296">
        <f>SUM(Q14:Q17)</f>
        <v>-8</v>
      </c>
      <c r="R13" s="298">
        <f>-Q13</f>
        <v>8</v>
      </c>
      <c r="S13" s="301"/>
      <c r="T13" s="296">
        <f>SUM(T14:T17)</f>
        <v>-15</v>
      </c>
      <c r="U13" s="298">
        <f>-T13</f>
        <v>15</v>
      </c>
      <c r="V13" s="301"/>
      <c r="W13" s="296">
        <f>SUM(W14:W17)</f>
        <v>-7</v>
      </c>
      <c r="X13" s="298">
        <f>-W13</f>
        <v>7</v>
      </c>
      <c r="Y13" s="301"/>
      <c r="Z13" s="296">
        <f>SUM(Z14:Z17)</f>
        <v>3</v>
      </c>
      <c r="AA13" s="298">
        <f>-Z13</f>
        <v>-3</v>
      </c>
      <c r="AB13" s="301"/>
      <c r="AC13" s="296">
        <f>SUM(AC14:AC17)</f>
        <v>0</v>
      </c>
      <c r="AD13" s="299">
        <f>-AC13</f>
        <v>0</v>
      </c>
      <c r="AE13" s="227" t="b">
        <f>H13=SUM(K13,N13,Q13,T13,W13,Z13,AC13)</f>
        <v>1</v>
      </c>
      <c r="AF13" s="227" t="b">
        <f>I13=SUM(L13,O13,R13,U13,X13,AA13,AD13)</f>
        <v>1</v>
      </c>
      <c r="AG13" s="339"/>
      <c r="AH13" s="339"/>
      <c r="AI13" s="339"/>
    </row>
    <row r="14" spans="1:35" ht="13.5" customHeight="1" x14ac:dyDescent="0.15">
      <c r="A14" s="236"/>
      <c r="B14" s="237"/>
      <c r="C14" s="237" t="s">
        <v>235</v>
      </c>
      <c r="D14" s="237"/>
      <c r="E14" s="237"/>
      <c r="F14" s="237"/>
      <c r="G14" s="301"/>
      <c r="H14" s="296">
        <v>1431</v>
      </c>
      <c r="I14" s="296">
        <f>-H14</f>
        <v>-1431</v>
      </c>
      <c r="J14" s="301"/>
      <c r="K14" s="296">
        <v>1270</v>
      </c>
      <c r="L14" s="296">
        <f>-K14</f>
        <v>-1270</v>
      </c>
      <c r="M14" s="301"/>
      <c r="N14" s="296">
        <v>150</v>
      </c>
      <c r="O14" s="298">
        <f>-N14</f>
        <v>-150</v>
      </c>
      <c r="P14" s="301"/>
      <c r="Q14" s="296">
        <v>11</v>
      </c>
      <c r="R14" s="298">
        <f>-Q14</f>
        <v>-11</v>
      </c>
      <c r="S14" s="301"/>
      <c r="T14" s="296" t="s">
        <v>395</v>
      </c>
      <c r="U14" s="298" t="s">
        <v>395</v>
      </c>
      <c r="V14" s="301"/>
      <c r="W14" s="296" t="s">
        <v>395</v>
      </c>
      <c r="X14" s="298" t="s">
        <v>395</v>
      </c>
      <c r="Y14" s="301"/>
      <c r="Z14" s="296" t="s">
        <v>357</v>
      </c>
      <c r="AA14" s="298" t="s">
        <v>357</v>
      </c>
      <c r="AB14" s="301"/>
      <c r="AC14" s="296" t="s">
        <v>357</v>
      </c>
      <c r="AD14" s="299" t="s">
        <v>357</v>
      </c>
      <c r="AE14" s="227" t="b">
        <f>H14=SUM(K14,N14,Q14,T14,W14,Z14,AC14)</f>
        <v>1</v>
      </c>
      <c r="AF14" s="227" t="b">
        <f>I14=SUM(L14,O14,R14,U14,X14,AA14,AD14)</f>
        <v>1</v>
      </c>
      <c r="AG14" s="339"/>
      <c r="AH14" s="339"/>
      <c r="AI14" s="339"/>
    </row>
    <row r="15" spans="1:35" ht="13.5" customHeight="1" x14ac:dyDescent="0.15">
      <c r="A15" s="242"/>
      <c r="B15" s="243"/>
      <c r="C15" s="243" t="s">
        <v>237</v>
      </c>
      <c r="D15" s="243"/>
      <c r="E15" s="243"/>
      <c r="F15" s="243"/>
      <c r="G15" s="301"/>
      <c r="H15" s="296">
        <v>-2485</v>
      </c>
      <c r="I15" s="296">
        <f>-H15</f>
        <v>2485</v>
      </c>
      <c r="J15" s="301"/>
      <c r="K15" s="296">
        <v>-1333</v>
      </c>
      <c r="L15" s="296">
        <f>-K15</f>
        <v>1333</v>
      </c>
      <c r="M15" s="301"/>
      <c r="N15" s="296">
        <v>-1107</v>
      </c>
      <c r="O15" s="298">
        <f>-N15</f>
        <v>1107</v>
      </c>
      <c r="P15" s="301"/>
      <c r="Q15" s="296">
        <v>-19</v>
      </c>
      <c r="R15" s="298">
        <f>-Q15</f>
        <v>19</v>
      </c>
      <c r="S15" s="301"/>
      <c r="T15" s="296">
        <v>-19</v>
      </c>
      <c r="U15" s="298">
        <f>-T15</f>
        <v>19</v>
      </c>
      <c r="V15" s="301"/>
      <c r="W15" s="296">
        <v>-7</v>
      </c>
      <c r="X15" s="298">
        <f>-W15</f>
        <v>7</v>
      </c>
      <c r="Y15" s="301"/>
      <c r="Z15" s="296" t="s">
        <v>357</v>
      </c>
      <c r="AA15" s="298" t="s">
        <v>357</v>
      </c>
      <c r="AB15" s="301"/>
      <c r="AC15" s="296" t="s">
        <v>357</v>
      </c>
      <c r="AD15" s="299" t="s">
        <v>357</v>
      </c>
      <c r="AE15" s="227" t="b">
        <f>H15=SUM(K15,N15,Q15,T15,W15,Z15,AC15)</f>
        <v>1</v>
      </c>
      <c r="AF15" s="227" t="b">
        <f>I15=SUM(L15,O15,R15,U15,X15,AA15,AD15)</f>
        <v>1</v>
      </c>
      <c r="AG15" s="339"/>
      <c r="AH15" s="339"/>
      <c r="AI15" s="339"/>
    </row>
    <row r="16" spans="1:35" ht="13.5" customHeight="1" x14ac:dyDescent="0.15">
      <c r="A16" s="236"/>
      <c r="B16" s="237"/>
      <c r="C16" s="237" t="s">
        <v>239</v>
      </c>
      <c r="D16" s="237"/>
      <c r="E16" s="237"/>
      <c r="F16" s="237"/>
      <c r="G16" s="301"/>
      <c r="H16" s="296">
        <v>581</v>
      </c>
      <c r="I16" s="296">
        <f>-H16</f>
        <v>-581</v>
      </c>
      <c r="J16" s="301"/>
      <c r="K16" s="296" t="s">
        <v>357</v>
      </c>
      <c r="L16" s="296" t="s">
        <v>357</v>
      </c>
      <c r="M16" s="301"/>
      <c r="N16" s="296">
        <v>574</v>
      </c>
      <c r="O16" s="298">
        <f>-N16</f>
        <v>-574</v>
      </c>
      <c r="P16" s="301"/>
      <c r="Q16" s="296" t="s">
        <v>357</v>
      </c>
      <c r="R16" s="298" t="s">
        <v>357</v>
      </c>
      <c r="S16" s="301"/>
      <c r="T16" s="296">
        <v>4</v>
      </c>
      <c r="U16" s="298">
        <f>-T16</f>
        <v>-4</v>
      </c>
      <c r="V16" s="301"/>
      <c r="W16" s="296" t="s">
        <v>357</v>
      </c>
      <c r="X16" s="298" t="s">
        <v>357</v>
      </c>
      <c r="Y16" s="301"/>
      <c r="Z16" s="296">
        <v>3</v>
      </c>
      <c r="AA16" s="298">
        <f>-Z16</f>
        <v>-3</v>
      </c>
      <c r="AB16" s="301"/>
      <c r="AC16" s="296" t="s">
        <v>357</v>
      </c>
      <c r="AD16" s="299" t="s">
        <v>357</v>
      </c>
      <c r="AE16" s="227" t="b">
        <f>H16=SUM(K16,N16,Q16,T16,W16,Z16,AC16)</f>
        <v>1</v>
      </c>
      <c r="AF16" s="227" t="b">
        <f>I16=SUM(L16,O16,R16,U16,X16,AA16,AD16)</f>
        <v>1</v>
      </c>
      <c r="AG16" s="339"/>
      <c r="AH16" s="344"/>
      <c r="AI16" s="339"/>
    </row>
    <row r="17" spans="1:35" ht="13.5" customHeight="1" x14ac:dyDescent="0.15">
      <c r="A17" s="242"/>
      <c r="B17" s="243"/>
      <c r="C17" s="243" t="s">
        <v>241</v>
      </c>
      <c r="D17" s="243"/>
      <c r="E17" s="243"/>
      <c r="F17" s="243"/>
      <c r="G17" s="301"/>
      <c r="H17" s="296" t="s">
        <v>47</v>
      </c>
      <c r="I17" s="296" t="s">
        <v>47</v>
      </c>
      <c r="J17" s="301"/>
      <c r="K17" s="296" t="s">
        <v>47</v>
      </c>
      <c r="L17" s="296" t="s">
        <v>47</v>
      </c>
      <c r="M17" s="301"/>
      <c r="N17" s="296" t="s">
        <v>47</v>
      </c>
      <c r="O17" s="298" t="s">
        <v>47</v>
      </c>
      <c r="P17" s="301"/>
      <c r="Q17" s="296" t="s">
        <v>47</v>
      </c>
      <c r="R17" s="298" t="s">
        <v>47</v>
      </c>
      <c r="S17" s="301"/>
      <c r="T17" s="296" t="s">
        <v>47</v>
      </c>
      <c r="U17" s="298" t="s">
        <v>47</v>
      </c>
      <c r="V17" s="301"/>
      <c r="W17" s="296" t="s">
        <v>47</v>
      </c>
      <c r="X17" s="298" t="s">
        <v>47</v>
      </c>
      <c r="Y17" s="301"/>
      <c r="Z17" s="296" t="s">
        <v>47</v>
      </c>
      <c r="AA17" s="298" t="s">
        <v>47</v>
      </c>
      <c r="AB17" s="301"/>
      <c r="AC17" s="296" t="s">
        <v>47</v>
      </c>
      <c r="AD17" s="299" t="s">
        <v>47</v>
      </c>
      <c r="AE17" s="227" t="b">
        <f>H17=SUM(K17,N17,Q17,T17,W17,Z17,AC17)</f>
        <v>0</v>
      </c>
      <c r="AF17" s="227" t="b">
        <f>I17=SUM(L17,O17,R17,U17,X17,AA17,AD17)</f>
        <v>0</v>
      </c>
      <c r="AG17" s="339"/>
      <c r="AH17" s="339"/>
      <c r="AI17" s="339"/>
    </row>
    <row r="18" spans="1:35" ht="13.5" customHeight="1" x14ac:dyDescent="0.15">
      <c r="A18" s="242"/>
      <c r="B18" s="243" t="s">
        <v>243</v>
      </c>
      <c r="C18" s="243"/>
      <c r="D18" s="243"/>
      <c r="E18" s="243"/>
      <c r="F18" s="243"/>
      <c r="G18" s="296" t="s">
        <v>99</v>
      </c>
      <c r="H18" s="296" t="s">
        <v>47</v>
      </c>
      <c r="I18" s="300"/>
      <c r="J18" s="296" t="s">
        <v>99</v>
      </c>
      <c r="K18" s="296" t="s">
        <v>47</v>
      </c>
      <c r="L18" s="300"/>
      <c r="M18" s="296" t="s">
        <v>99</v>
      </c>
      <c r="N18" s="296" t="s">
        <v>47</v>
      </c>
      <c r="O18" s="302"/>
      <c r="P18" s="296" t="s">
        <v>99</v>
      </c>
      <c r="Q18" s="296" t="s">
        <v>47</v>
      </c>
      <c r="R18" s="302"/>
      <c r="S18" s="296" t="s">
        <v>99</v>
      </c>
      <c r="T18" s="296" t="s">
        <v>47</v>
      </c>
      <c r="U18" s="302"/>
      <c r="V18" s="296" t="s">
        <v>99</v>
      </c>
      <c r="W18" s="296" t="s">
        <v>47</v>
      </c>
      <c r="X18" s="302"/>
      <c r="Y18" s="296" t="s">
        <v>99</v>
      </c>
      <c r="Z18" s="296" t="s">
        <v>47</v>
      </c>
      <c r="AA18" s="302"/>
      <c r="AB18" s="296" t="s">
        <v>99</v>
      </c>
      <c r="AC18" s="296" t="s">
        <v>47</v>
      </c>
      <c r="AD18" s="303"/>
      <c r="AE18" s="227" t="b">
        <f>H18=SUM(K18,N18,Q18,T18,W18,Z18,AC18)</f>
        <v>0</v>
      </c>
      <c r="AF18" s="227" t="b">
        <f>I18=SUM(L18,O18,R18,U18,X18,AA18,AD18)</f>
        <v>1</v>
      </c>
      <c r="AG18" s="339"/>
      <c r="AH18" s="339"/>
      <c r="AI18" s="110"/>
    </row>
    <row r="19" spans="1:35" ht="13.5" customHeight="1" x14ac:dyDescent="0.15">
      <c r="A19" s="242"/>
      <c r="B19" s="243" t="s">
        <v>245</v>
      </c>
      <c r="C19" s="243"/>
      <c r="D19" s="243"/>
      <c r="E19" s="243"/>
      <c r="F19" s="243"/>
      <c r="G19" s="296" t="s">
        <v>99</v>
      </c>
      <c r="H19" s="296" t="s">
        <v>47</v>
      </c>
      <c r="I19" s="300"/>
      <c r="J19" s="296" t="s">
        <v>99</v>
      </c>
      <c r="K19" s="296" t="s">
        <v>47</v>
      </c>
      <c r="L19" s="300"/>
      <c r="M19" s="296" t="s">
        <v>99</v>
      </c>
      <c r="N19" s="296" t="s">
        <v>47</v>
      </c>
      <c r="O19" s="302"/>
      <c r="P19" s="296" t="s">
        <v>99</v>
      </c>
      <c r="Q19" s="296" t="s">
        <v>47</v>
      </c>
      <c r="R19" s="302"/>
      <c r="S19" s="296" t="s">
        <v>99</v>
      </c>
      <c r="T19" s="296" t="s">
        <v>47</v>
      </c>
      <c r="U19" s="302"/>
      <c r="V19" s="296" t="s">
        <v>99</v>
      </c>
      <c r="W19" s="296" t="s">
        <v>47</v>
      </c>
      <c r="X19" s="302"/>
      <c r="Y19" s="296" t="s">
        <v>99</v>
      </c>
      <c r="Z19" s="296" t="s">
        <v>47</v>
      </c>
      <c r="AA19" s="302"/>
      <c r="AB19" s="296" t="s">
        <v>99</v>
      </c>
      <c r="AC19" s="296" t="s">
        <v>47</v>
      </c>
      <c r="AD19" s="303"/>
      <c r="AE19" s="227" t="b">
        <f>H19=SUM(K19,N19,Q19,T19,W19,Z19,AC19)</f>
        <v>0</v>
      </c>
      <c r="AF19" s="227" t="b">
        <f>I19=SUM(L19,O19,R19,U19,X19,AA19,AD19)</f>
        <v>1</v>
      </c>
      <c r="AG19" s="339"/>
      <c r="AH19" s="339"/>
      <c r="AI19" s="110"/>
    </row>
    <row r="20" spans="1:35" ht="13.5" customHeight="1" x14ac:dyDescent="0.15">
      <c r="A20" s="242"/>
      <c r="B20" s="243" t="s">
        <v>34</v>
      </c>
      <c r="C20" s="243"/>
      <c r="D20" s="243"/>
      <c r="E20" s="243"/>
      <c r="F20" s="243"/>
      <c r="G20" s="296" t="s">
        <v>99</v>
      </c>
      <c r="H20" s="296" t="s">
        <v>47</v>
      </c>
      <c r="I20" s="296" t="s">
        <v>47</v>
      </c>
      <c r="J20" s="296" t="s">
        <v>99</v>
      </c>
      <c r="K20" s="296" t="s">
        <v>47</v>
      </c>
      <c r="L20" s="296" t="s">
        <v>47</v>
      </c>
      <c r="M20" s="296" t="s">
        <v>99</v>
      </c>
      <c r="N20" s="296" t="s">
        <v>47</v>
      </c>
      <c r="O20" s="298" t="s">
        <v>47</v>
      </c>
      <c r="P20" s="296" t="s">
        <v>99</v>
      </c>
      <c r="Q20" s="296" t="s">
        <v>47</v>
      </c>
      <c r="R20" s="298" t="s">
        <v>47</v>
      </c>
      <c r="S20" s="296" t="s">
        <v>99</v>
      </c>
      <c r="T20" s="296" t="s">
        <v>47</v>
      </c>
      <c r="U20" s="298" t="s">
        <v>47</v>
      </c>
      <c r="V20" s="296" t="s">
        <v>99</v>
      </c>
      <c r="W20" s="296" t="s">
        <v>47</v>
      </c>
      <c r="X20" s="298" t="s">
        <v>47</v>
      </c>
      <c r="Y20" s="296" t="s">
        <v>99</v>
      </c>
      <c r="Z20" s="296" t="s">
        <v>47</v>
      </c>
      <c r="AA20" s="298" t="s">
        <v>47</v>
      </c>
      <c r="AB20" s="296" t="s">
        <v>99</v>
      </c>
      <c r="AC20" s="296" t="s">
        <v>47</v>
      </c>
      <c r="AD20" s="299" t="s">
        <v>47</v>
      </c>
      <c r="AE20" s="227" t="b">
        <f>H20=SUM(K20,N20,Q20,T20,W20,Z20,AC20)</f>
        <v>0</v>
      </c>
      <c r="AF20" s="227" t="b">
        <f>I20=SUM(L20,O20,R20,U20,X20,AA20,AD20)</f>
        <v>0</v>
      </c>
      <c r="AG20" s="339"/>
      <c r="AH20" s="339"/>
      <c r="AI20" s="339"/>
    </row>
    <row r="21" spans="1:35" ht="13.5" customHeight="1" x14ac:dyDescent="0.15">
      <c r="A21" s="273"/>
      <c r="B21" s="274" t="s">
        <v>248</v>
      </c>
      <c r="C21" s="274"/>
      <c r="D21" s="274"/>
      <c r="E21" s="274"/>
      <c r="F21" s="274"/>
      <c r="G21" s="304">
        <f>H21+I21</f>
        <v>-722</v>
      </c>
      <c r="H21" s="304">
        <f>SUM(H14:H20)</f>
        <v>-473</v>
      </c>
      <c r="I21" s="304">
        <f>I12+SUM(I14:I17,I20)</f>
        <v>-249</v>
      </c>
      <c r="J21" s="304">
        <f>K21+L21</f>
        <v>-537</v>
      </c>
      <c r="K21" s="304">
        <f>SUM(K14:K20)</f>
        <v>-63</v>
      </c>
      <c r="L21" s="304">
        <f>L12+SUM(L14:L17,L20)</f>
        <v>-474</v>
      </c>
      <c r="M21" s="304">
        <f>N21+O21</f>
        <v>-170</v>
      </c>
      <c r="N21" s="304">
        <f>SUM(N14:N20)</f>
        <v>-383</v>
      </c>
      <c r="O21" s="305">
        <f>O12+SUM(O14:O17,O20)</f>
        <v>213</v>
      </c>
      <c r="P21" s="304">
        <f>Q21+R21</f>
        <v>-11</v>
      </c>
      <c r="Q21" s="304">
        <f>SUM(Q14:Q20)</f>
        <v>-8</v>
      </c>
      <c r="R21" s="305">
        <f>R12+SUM(R14:R17,R20)</f>
        <v>-3</v>
      </c>
      <c r="S21" s="304">
        <f>T21+U21</f>
        <v>-11</v>
      </c>
      <c r="T21" s="304">
        <f>SUM(T14:T20)</f>
        <v>-15</v>
      </c>
      <c r="U21" s="305">
        <f>U12+SUM(U14:U17,U20)</f>
        <v>4</v>
      </c>
      <c r="V21" s="304">
        <f>W21+X21</f>
        <v>-5</v>
      </c>
      <c r="W21" s="304">
        <f>SUM(W14:W20)</f>
        <v>-7</v>
      </c>
      <c r="X21" s="305">
        <f>X12+SUM(X14:X17,X20)</f>
        <v>2</v>
      </c>
      <c r="Y21" s="304">
        <f>Z21+AA21</f>
        <v>4</v>
      </c>
      <c r="Z21" s="304">
        <f>SUM(Z14:Z20)</f>
        <v>3</v>
      </c>
      <c r="AA21" s="305">
        <f>AA12+SUM(AA14:AA17,AA20)</f>
        <v>1</v>
      </c>
      <c r="AB21" s="304">
        <f>AC21+AD21</f>
        <v>8</v>
      </c>
      <c r="AC21" s="304">
        <f>SUM(AC14:AC20)</f>
        <v>0</v>
      </c>
      <c r="AD21" s="306">
        <f>AD12+SUM(AD14:AD17,AD20)</f>
        <v>8</v>
      </c>
      <c r="AE21" s="227" t="b">
        <f>H21=SUM(K21,N21,Q21,T21,W21,Z21,AC21)</f>
        <v>1</v>
      </c>
      <c r="AF21" s="227" t="b">
        <f>I21=SUM(L21,O21,R21,U21,X21,AA21,AD21)</f>
        <v>1</v>
      </c>
      <c r="AG21" s="339"/>
      <c r="AH21" s="339"/>
      <c r="AI21" s="339"/>
    </row>
    <row r="22" spans="1:35" ht="13.5" customHeight="1" thickBot="1" x14ac:dyDescent="0.2">
      <c r="A22" s="258" t="s">
        <v>250</v>
      </c>
      <c r="B22" s="259"/>
      <c r="C22" s="259"/>
      <c r="D22" s="259"/>
      <c r="E22" s="259"/>
      <c r="F22" s="259"/>
      <c r="G22" s="307">
        <f t="shared" ref="G22:AD22" si="0">G7+G21</f>
        <v>11011</v>
      </c>
      <c r="H22" s="307">
        <f t="shared" si="0"/>
        <v>12487</v>
      </c>
      <c r="I22" s="307">
        <f t="shared" si="0"/>
        <v>-1476</v>
      </c>
      <c r="J22" s="307">
        <f t="shared" si="0"/>
        <v>739</v>
      </c>
      <c r="K22" s="307">
        <f t="shared" si="0"/>
        <v>1183</v>
      </c>
      <c r="L22" s="307">
        <f t="shared" si="0"/>
        <v>-444</v>
      </c>
      <c r="M22" s="307">
        <f t="shared" si="0"/>
        <v>8542</v>
      </c>
      <c r="N22" s="307">
        <f t="shared" si="0"/>
        <v>9508</v>
      </c>
      <c r="O22" s="338">
        <f t="shared" si="0"/>
        <v>-966</v>
      </c>
      <c r="P22" s="307">
        <f t="shared" si="0"/>
        <v>284</v>
      </c>
      <c r="Q22" s="307">
        <f t="shared" si="0"/>
        <v>235</v>
      </c>
      <c r="R22" s="307">
        <f t="shared" si="0"/>
        <v>49</v>
      </c>
      <c r="S22" s="307">
        <f t="shared" si="0"/>
        <v>415</v>
      </c>
      <c r="T22" s="307">
        <f t="shared" si="0"/>
        <v>460</v>
      </c>
      <c r="U22" s="307">
        <f t="shared" si="0"/>
        <v>-45</v>
      </c>
      <c r="V22" s="307">
        <f t="shared" si="0"/>
        <v>91</v>
      </c>
      <c r="W22" s="307">
        <f t="shared" si="0"/>
        <v>87</v>
      </c>
      <c r="X22" s="338">
        <f t="shared" si="0"/>
        <v>4</v>
      </c>
      <c r="Y22" s="307">
        <f t="shared" si="0"/>
        <v>923</v>
      </c>
      <c r="Z22" s="307">
        <f t="shared" si="0"/>
        <v>1014</v>
      </c>
      <c r="AA22" s="307">
        <f t="shared" si="0"/>
        <v>-91</v>
      </c>
      <c r="AB22" s="307">
        <f t="shared" si="0"/>
        <v>17</v>
      </c>
      <c r="AC22" s="307">
        <f t="shared" si="0"/>
        <v>0</v>
      </c>
      <c r="AD22" s="308">
        <f t="shared" si="0"/>
        <v>17</v>
      </c>
      <c r="AE22" s="227" t="b">
        <f>H22=SUM(K22,N22,Q22,T22,W22,Z22,AC22)</f>
        <v>1</v>
      </c>
      <c r="AF22" s="227" t="b">
        <f>I22=SUM(L22,O22,R22,U22,X22,AA22,AD22)</f>
        <v>1</v>
      </c>
      <c r="AG22" s="339"/>
      <c r="AH22" s="339"/>
      <c r="AI22" s="339"/>
    </row>
    <row r="23" spans="1:35" x14ac:dyDescent="0.15"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G23" s="309"/>
      <c r="AH23" s="309"/>
      <c r="AI23" s="309"/>
    </row>
  </sheetData>
  <mergeCells count="26">
    <mergeCell ref="AA5:AA6"/>
    <mergeCell ref="AC5:AC6"/>
    <mergeCell ref="AD5:AD6"/>
    <mergeCell ref="Z5:Z6"/>
    <mergeCell ref="T5:T6"/>
    <mergeCell ref="U5:U6"/>
    <mergeCell ref="W5:W6"/>
    <mergeCell ref="X5:X6"/>
    <mergeCell ref="L5:L6"/>
    <mergeCell ref="N5:N6"/>
    <mergeCell ref="O5:O6"/>
    <mergeCell ref="Q5:Q6"/>
    <mergeCell ref="R5:R6"/>
    <mergeCell ref="AH5:AH6"/>
    <mergeCell ref="AI5:AI6"/>
    <mergeCell ref="A2:E6"/>
    <mergeCell ref="J2:O2"/>
    <mergeCell ref="P2:X2"/>
    <mergeCell ref="Y2:AD2"/>
    <mergeCell ref="J3:O3"/>
    <mergeCell ref="P3:R3"/>
    <mergeCell ref="S3:X3"/>
    <mergeCell ref="Y3:AD3"/>
    <mergeCell ref="H4:H6"/>
    <mergeCell ref="I4:I6"/>
    <mergeCell ref="K5:K6"/>
  </mergeCells>
  <phoneticPr fontId="11"/>
  <printOptions horizontalCentered="1"/>
  <pageMargins left="0.19685039370078741" right="0.19685039370078741" top="0.78740157480314965" bottom="0.39370078740157483" header="0.51181102362204722" footer="0.51181102362204722"/>
  <pageSetup paperSize="9" fitToWidth="0" orientation="landscape" r:id="rId1"/>
  <headerFooter alignWithMargins="0"/>
  <colBreaks count="2" manualBreakCount="2">
    <brk id="15" max="21" man="1"/>
    <brk id="24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W53"/>
  <sheetViews>
    <sheetView view="pageBreakPreview" zoomScale="90" zoomScaleNormal="85" zoomScaleSheetLayoutView="90" workbookViewId="0">
      <pane xSplit="7" ySplit="4" topLeftCell="H5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RowHeight="13.5" x14ac:dyDescent="0.15"/>
  <cols>
    <col min="1" max="5" width="1.75" style="227" customWidth="1"/>
    <col min="6" max="6" width="19.375" style="227" customWidth="1"/>
    <col min="7" max="14" width="13.625" style="227" customWidth="1"/>
    <col min="15" max="15" width="0" style="227" hidden="1" customWidth="1"/>
    <col min="16" max="16384" width="9" style="227"/>
  </cols>
  <sheetData>
    <row r="1" spans="1:15" ht="14.25" customHeight="1" thickBot="1" x14ac:dyDescent="0.2">
      <c r="A1" s="228" t="s">
        <v>393</v>
      </c>
      <c r="B1" s="229"/>
      <c r="C1" s="229"/>
      <c r="D1" s="229"/>
      <c r="E1" s="229"/>
      <c r="N1" s="266" t="s">
        <v>372</v>
      </c>
    </row>
    <row r="2" spans="1:15" x14ac:dyDescent="0.15">
      <c r="A2" s="441" t="s">
        <v>6</v>
      </c>
      <c r="B2" s="442"/>
      <c r="C2" s="442"/>
      <c r="D2" s="442"/>
      <c r="E2" s="442"/>
      <c r="F2" s="267"/>
      <c r="G2" s="461" t="s">
        <v>373</v>
      </c>
      <c r="H2" s="430" t="s">
        <v>382</v>
      </c>
      <c r="I2" s="430"/>
      <c r="J2" s="430"/>
      <c r="K2" s="430"/>
      <c r="L2" s="430"/>
      <c r="M2" s="430"/>
      <c r="N2" s="431"/>
    </row>
    <row r="3" spans="1:15" x14ac:dyDescent="0.15">
      <c r="A3" s="443"/>
      <c r="B3" s="444"/>
      <c r="C3" s="444"/>
      <c r="D3" s="444"/>
      <c r="E3" s="444"/>
      <c r="F3" s="268"/>
      <c r="G3" s="462"/>
      <c r="H3" s="464" t="s">
        <v>351</v>
      </c>
      <c r="I3" s="465"/>
      <c r="J3" s="465"/>
      <c r="K3" s="465" t="s">
        <v>352</v>
      </c>
      <c r="L3" s="465"/>
      <c r="M3" s="465" t="s">
        <v>353</v>
      </c>
      <c r="N3" s="466"/>
    </row>
    <row r="4" spans="1:15" x14ac:dyDescent="0.15">
      <c r="A4" s="445"/>
      <c r="B4" s="446"/>
      <c r="C4" s="446"/>
      <c r="D4" s="446"/>
      <c r="E4" s="446"/>
      <c r="F4" s="270"/>
      <c r="G4" s="463"/>
      <c r="H4" s="333" t="s">
        <v>383</v>
      </c>
      <c r="I4" s="320" t="s">
        <v>384</v>
      </c>
      <c r="J4" s="320" t="s">
        <v>385</v>
      </c>
      <c r="K4" s="320" t="s">
        <v>386</v>
      </c>
      <c r="L4" s="320" t="s">
        <v>387</v>
      </c>
      <c r="M4" s="320" t="s">
        <v>388</v>
      </c>
      <c r="N4" s="323" t="s">
        <v>389</v>
      </c>
    </row>
    <row r="5" spans="1:15" ht="13.5" customHeight="1" x14ac:dyDescent="0.15">
      <c r="A5" s="236" t="s">
        <v>293</v>
      </c>
      <c r="B5" s="237"/>
      <c r="C5" s="237"/>
      <c r="D5" s="237"/>
      <c r="E5" s="237"/>
      <c r="F5" s="237"/>
      <c r="G5" s="238">
        <f>G17-G6+G25-G22</f>
        <v>112</v>
      </c>
      <c r="H5" s="271">
        <f>H17-H6+H25-H22</f>
        <v>-488</v>
      </c>
      <c r="I5" s="240">
        <f t="shared" ref="I5:N5" si="0">I17-I6+I25-I22</f>
        <v>583</v>
      </c>
      <c r="J5" s="240">
        <f t="shared" si="0"/>
        <v>-3</v>
      </c>
      <c r="K5" s="240">
        <f t="shared" si="0"/>
        <v>6</v>
      </c>
      <c r="L5" s="240">
        <f t="shared" si="0"/>
        <v>2</v>
      </c>
      <c r="M5" s="240">
        <f t="shared" si="0"/>
        <v>4</v>
      </c>
      <c r="N5" s="241">
        <f t="shared" si="0"/>
        <v>8</v>
      </c>
      <c r="O5" s="227" t="b">
        <f>G5=SUM(H5:N5)</f>
        <v>1</v>
      </c>
    </row>
    <row r="6" spans="1:15" ht="13.5" customHeight="1" x14ac:dyDescent="0.15">
      <c r="A6" s="242"/>
      <c r="B6" s="243" t="s">
        <v>255</v>
      </c>
      <c r="C6" s="243"/>
      <c r="D6" s="243"/>
      <c r="E6" s="243"/>
      <c r="F6" s="243"/>
      <c r="G6" s="238">
        <f>SUM(G7,G12)</f>
        <v>2755</v>
      </c>
      <c r="H6" s="272">
        <f t="shared" ref="H6:N6" si="1">SUM(H7,H12)</f>
        <v>125</v>
      </c>
      <c r="I6" s="247">
        <f t="shared" si="1"/>
        <v>1569</v>
      </c>
      <c r="J6" s="247">
        <f t="shared" si="1"/>
        <v>780</v>
      </c>
      <c r="K6" s="247">
        <f t="shared" si="1"/>
        <v>190</v>
      </c>
      <c r="L6" s="247">
        <f t="shared" si="1"/>
        <v>29</v>
      </c>
      <c r="M6" s="247">
        <f t="shared" si="1"/>
        <v>19</v>
      </c>
      <c r="N6" s="248">
        <f t="shared" si="1"/>
        <v>43</v>
      </c>
      <c r="O6" s="227" t="b">
        <f>G6=SUM(H6:N6)</f>
        <v>1</v>
      </c>
    </row>
    <row r="7" spans="1:15" ht="13.5" customHeight="1" x14ac:dyDescent="0.15">
      <c r="A7" s="242"/>
      <c r="B7" s="243"/>
      <c r="C7" s="243" t="s">
        <v>257</v>
      </c>
      <c r="D7" s="243"/>
      <c r="E7" s="243"/>
      <c r="F7" s="243"/>
      <c r="G7" s="238">
        <f>SUM(G8:G11)</f>
        <v>2680</v>
      </c>
      <c r="H7" s="272">
        <f t="shared" ref="H7:N7" si="2">SUM(H8:H11)</f>
        <v>98</v>
      </c>
      <c r="I7" s="247">
        <f t="shared" si="2"/>
        <v>1554</v>
      </c>
      <c r="J7" s="247">
        <f t="shared" si="2"/>
        <v>780</v>
      </c>
      <c r="K7" s="247">
        <f t="shared" si="2"/>
        <v>188</v>
      </c>
      <c r="L7" s="247">
        <f t="shared" si="2"/>
        <v>29</v>
      </c>
      <c r="M7" s="247">
        <f t="shared" si="2"/>
        <v>11</v>
      </c>
      <c r="N7" s="248">
        <f t="shared" si="2"/>
        <v>20</v>
      </c>
      <c r="O7" s="227" t="b">
        <f>G7=SUM(H7:N7)</f>
        <v>1</v>
      </c>
    </row>
    <row r="8" spans="1:15" ht="13.5" customHeight="1" x14ac:dyDescent="0.15">
      <c r="A8" s="242"/>
      <c r="B8" s="243"/>
      <c r="C8" s="243"/>
      <c r="D8" s="243" t="s">
        <v>259</v>
      </c>
      <c r="E8" s="243"/>
      <c r="F8" s="243"/>
      <c r="G8" s="238">
        <v>324</v>
      </c>
      <c r="H8" s="272">
        <v>28</v>
      </c>
      <c r="I8" s="247">
        <v>95</v>
      </c>
      <c r="J8" s="247">
        <v>34</v>
      </c>
      <c r="K8" s="247">
        <v>137</v>
      </c>
      <c r="L8" s="247">
        <v>15</v>
      </c>
      <c r="M8" s="247">
        <v>7</v>
      </c>
      <c r="N8" s="248">
        <v>8</v>
      </c>
      <c r="O8" s="227" t="b">
        <f>G8=SUM(H8:N8)</f>
        <v>1</v>
      </c>
    </row>
    <row r="9" spans="1:15" ht="13.5" customHeight="1" x14ac:dyDescent="0.15">
      <c r="A9" s="242"/>
      <c r="B9" s="243"/>
      <c r="C9" s="243"/>
      <c r="D9" s="243" t="s">
        <v>261</v>
      </c>
      <c r="E9" s="243"/>
      <c r="F9" s="243"/>
      <c r="G9" s="238">
        <v>2337</v>
      </c>
      <c r="H9" s="272">
        <v>70</v>
      </c>
      <c r="I9" s="247">
        <v>1441</v>
      </c>
      <c r="J9" s="247">
        <v>745</v>
      </c>
      <c r="K9" s="247">
        <v>51</v>
      </c>
      <c r="L9" s="247">
        <v>14</v>
      </c>
      <c r="M9" s="247">
        <v>4</v>
      </c>
      <c r="N9" s="248">
        <v>12</v>
      </c>
      <c r="O9" s="227" t="b">
        <f>G9=SUM(H9:N9)</f>
        <v>1</v>
      </c>
    </row>
    <row r="10" spans="1:15" ht="13.5" customHeight="1" x14ac:dyDescent="0.15">
      <c r="A10" s="236"/>
      <c r="B10" s="237"/>
      <c r="C10" s="237"/>
      <c r="D10" s="237" t="s">
        <v>263</v>
      </c>
      <c r="E10" s="237"/>
      <c r="F10" s="237"/>
      <c r="G10" s="238">
        <v>16</v>
      </c>
      <c r="H10" s="272">
        <v>0</v>
      </c>
      <c r="I10" s="247">
        <v>16</v>
      </c>
      <c r="J10" s="247" t="s">
        <v>357</v>
      </c>
      <c r="K10" s="247" t="s">
        <v>357</v>
      </c>
      <c r="L10" s="247" t="s">
        <v>357</v>
      </c>
      <c r="M10" s="247" t="s">
        <v>357</v>
      </c>
      <c r="N10" s="248" t="s">
        <v>357</v>
      </c>
      <c r="O10" s="227" t="b">
        <f>G10=SUM(H10:N10)</f>
        <v>1</v>
      </c>
    </row>
    <row r="11" spans="1:15" ht="13.5" customHeight="1" x14ac:dyDescent="0.15">
      <c r="A11" s="242"/>
      <c r="B11" s="243"/>
      <c r="C11" s="243"/>
      <c r="D11" s="243" t="s">
        <v>265</v>
      </c>
      <c r="E11" s="243"/>
      <c r="F11" s="243"/>
      <c r="G11" s="238">
        <v>3</v>
      </c>
      <c r="H11" s="272">
        <v>0</v>
      </c>
      <c r="I11" s="247">
        <v>2</v>
      </c>
      <c r="J11" s="247">
        <v>1</v>
      </c>
      <c r="K11" s="247">
        <v>0</v>
      </c>
      <c r="L11" s="247">
        <v>0</v>
      </c>
      <c r="M11" s="247">
        <v>0</v>
      </c>
      <c r="N11" s="248">
        <v>0</v>
      </c>
      <c r="O11" s="227" t="b">
        <f>G11=SUM(H11:N11)</f>
        <v>1</v>
      </c>
    </row>
    <row r="12" spans="1:15" ht="13.5" customHeight="1" x14ac:dyDescent="0.15">
      <c r="A12" s="236"/>
      <c r="B12" s="237"/>
      <c r="C12" s="237" t="s">
        <v>267</v>
      </c>
      <c r="D12" s="237"/>
      <c r="E12" s="237"/>
      <c r="F12" s="237"/>
      <c r="G12" s="238">
        <f>SUM(G13:G16)</f>
        <v>75</v>
      </c>
      <c r="H12" s="272">
        <f t="shared" ref="H12:N12" si="3">SUM(H13:H16)</f>
        <v>27</v>
      </c>
      <c r="I12" s="247">
        <f t="shared" si="3"/>
        <v>15</v>
      </c>
      <c r="J12" s="247">
        <f t="shared" si="3"/>
        <v>0</v>
      </c>
      <c r="K12" s="247">
        <f t="shared" si="3"/>
        <v>2</v>
      </c>
      <c r="L12" s="247">
        <f t="shared" si="3"/>
        <v>0</v>
      </c>
      <c r="M12" s="247">
        <f t="shared" si="3"/>
        <v>8</v>
      </c>
      <c r="N12" s="248">
        <f t="shared" si="3"/>
        <v>23</v>
      </c>
      <c r="O12" s="227" t="b">
        <f>G12=SUM(H12:N12)</f>
        <v>1</v>
      </c>
    </row>
    <row r="13" spans="1:15" ht="13.5" customHeight="1" x14ac:dyDescent="0.15">
      <c r="A13" s="242"/>
      <c r="B13" s="243"/>
      <c r="C13" s="243"/>
      <c r="D13" s="243" t="s">
        <v>269</v>
      </c>
      <c r="E13" s="243"/>
      <c r="F13" s="243"/>
      <c r="G13" s="238">
        <v>72</v>
      </c>
      <c r="H13" s="272">
        <v>27</v>
      </c>
      <c r="I13" s="247">
        <v>12</v>
      </c>
      <c r="J13" s="247">
        <v>0</v>
      </c>
      <c r="K13" s="247">
        <v>2</v>
      </c>
      <c r="L13" s="247">
        <v>0</v>
      </c>
      <c r="M13" s="247">
        <v>8</v>
      </c>
      <c r="N13" s="248">
        <v>23</v>
      </c>
      <c r="O13" s="227" t="b">
        <f>G13=SUM(H13:N13)</f>
        <v>1</v>
      </c>
    </row>
    <row r="14" spans="1:15" ht="13.5" customHeight="1" x14ac:dyDescent="0.15">
      <c r="A14" s="236"/>
      <c r="B14" s="237"/>
      <c r="C14" s="237"/>
      <c r="D14" s="237" t="s">
        <v>271</v>
      </c>
      <c r="E14" s="237"/>
      <c r="F14" s="237"/>
      <c r="G14" s="238" t="s">
        <v>99</v>
      </c>
      <c r="H14" s="272" t="s">
        <v>99</v>
      </c>
      <c r="I14" s="247" t="s">
        <v>99</v>
      </c>
      <c r="J14" s="247" t="s">
        <v>99</v>
      </c>
      <c r="K14" s="247" t="s">
        <v>99</v>
      </c>
      <c r="L14" s="247" t="s">
        <v>99</v>
      </c>
      <c r="M14" s="247" t="s">
        <v>99</v>
      </c>
      <c r="N14" s="248" t="s">
        <v>99</v>
      </c>
      <c r="O14" s="227" t="b">
        <f>G14=SUM(H14:N14)</f>
        <v>0</v>
      </c>
    </row>
    <row r="15" spans="1:15" ht="13.5" customHeight="1" x14ac:dyDescent="0.15">
      <c r="A15" s="242"/>
      <c r="B15" s="243"/>
      <c r="C15" s="243"/>
      <c r="D15" s="243" t="s">
        <v>273</v>
      </c>
      <c r="E15" s="243"/>
      <c r="F15" s="243"/>
      <c r="G15" s="238" t="s">
        <v>99</v>
      </c>
      <c r="H15" s="272" t="s">
        <v>357</v>
      </c>
      <c r="I15" s="247" t="s">
        <v>357</v>
      </c>
      <c r="J15" s="247" t="s">
        <v>357</v>
      </c>
      <c r="K15" s="247" t="s">
        <v>357</v>
      </c>
      <c r="L15" s="247" t="s">
        <v>357</v>
      </c>
      <c r="M15" s="247" t="s">
        <v>357</v>
      </c>
      <c r="N15" s="248" t="s">
        <v>357</v>
      </c>
      <c r="O15" s="227" t="b">
        <f>G15=SUM(H15:N15)</f>
        <v>0</v>
      </c>
    </row>
    <row r="16" spans="1:15" ht="13.5" customHeight="1" x14ac:dyDescent="0.15">
      <c r="A16" s="236"/>
      <c r="B16" s="237"/>
      <c r="C16" s="237"/>
      <c r="D16" s="237" t="s">
        <v>265</v>
      </c>
      <c r="E16" s="237"/>
      <c r="F16" s="237"/>
      <c r="G16" s="238">
        <v>3</v>
      </c>
      <c r="H16" s="272">
        <v>0</v>
      </c>
      <c r="I16" s="247">
        <v>3</v>
      </c>
      <c r="J16" s="247" t="s">
        <v>357</v>
      </c>
      <c r="K16" s="247" t="s">
        <v>357</v>
      </c>
      <c r="L16" s="247" t="s">
        <v>357</v>
      </c>
      <c r="M16" s="247" t="s">
        <v>357</v>
      </c>
      <c r="N16" s="248" t="s">
        <v>357</v>
      </c>
      <c r="O16" s="227" t="b">
        <f>G16=SUM(H16:N16)</f>
        <v>1</v>
      </c>
    </row>
    <row r="17" spans="1:15" ht="13.5" customHeight="1" x14ac:dyDescent="0.15">
      <c r="A17" s="242"/>
      <c r="B17" s="243" t="s">
        <v>276</v>
      </c>
      <c r="C17" s="243"/>
      <c r="D17" s="243"/>
      <c r="E17" s="243"/>
      <c r="F17" s="243"/>
      <c r="G17" s="238">
        <f>SUM(G18:G21)</f>
        <v>3409</v>
      </c>
      <c r="H17" s="272">
        <f t="shared" ref="H17:N17" si="4">SUM(H18:H21)</f>
        <v>180</v>
      </c>
      <c r="I17" s="247">
        <f t="shared" si="4"/>
        <v>2152</v>
      </c>
      <c r="J17" s="247">
        <f t="shared" si="4"/>
        <v>776</v>
      </c>
      <c r="K17" s="247">
        <f t="shared" si="4"/>
        <v>196</v>
      </c>
      <c r="L17" s="247">
        <f t="shared" si="4"/>
        <v>31</v>
      </c>
      <c r="M17" s="247">
        <f t="shared" si="4"/>
        <v>23</v>
      </c>
      <c r="N17" s="248">
        <f t="shared" si="4"/>
        <v>51</v>
      </c>
      <c r="O17" s="227" t="b">
        <f>G17=SUM(H17:N17)</f>
        <v>1</v>
      </c>
    </row>
    <row r="18" spans="1:15" ht="13.5" customHeight="1" x14ac:dyDescent="0.15">
      <c r="A18" s="236"/>
      <c r="B18" s="237"/>
      <c r="C18" s="237" t="s">
        <v>278</v>
      </c>
      <c r="D18" s="237"/>
      <c r="E18" s="237"/>
      <c r="F18" s="237"/>
      <c r="G18" s="238">
        <v>2435</v>
      </c>
      <c r="H18" s="272">
        <v>180</v>
      </c>
      <c r="I18" s="247">
        <v>1256</v>
      </c>
      <c r="J18" s="247">
        <v>749</v>
      </c>
      <c r="K18" s="247">
        <v>158</v>
      </c>
      <c r="L18" s="247">
        <v>31</v>
      </c>
      <c r="M18" s="247">
        <v>10</v>
      </c>
      <c r="N18" s="248">
        <v>51</v>
      </c>
      <c r="O18" s="227" t="b">
        <f>G18=SUM(H18:N18)</f>
        <v>1</v>
      </c>
    </row>
    <row r="19" spans="1:15" ht="13.5" customHeight="1" x14ac:dyDescent="0.15">
      <c r="A19" s="242"/>
      <c r="B19" s="243"/>
      <c r="C19" s="243" t="s">
        <v>280</v>
      </c>
      <c r="D19" s="243"/>
      <c r="E19" s="243"/>
      <c r="F19" s="243"/>
      <c r="G19" s="238" t="s">
        <v>99</v>
      </c>
      <c r="H19" s="272" t="s">
        <v>99</v>
      </c>
      <c r="I19" s="247" t="s">
        <v>99</v>
      </c>
      <c r="J19" s="247" t="s">
        <v>99</v>
      </c>
      <c r="K19" s="247" t="s">
        <v>99</v>
      </c>
      <c r="L19" s="247" t="s">
        <v>99</v>
      </c>
      <c r="M19" s="247" t="s">
        <v>99</v>
      </c>
      <c r="N19" s="248" t="s">
        <v>99</v>
      </c>
      <c r="O19" s="227" t="b">
        <f>G19=SUM(H19:N19)</f>
        <v>0</v>
      </c>
    </row>
    <row r="20" spans="1:15" ht="13.5" customHeight="1" x14ac:dyDescent="0.15">
      <c r="A20" s="236"/>
      <c r="B20" s="237"/>
      <c r="C20" s="237" t="s">
        <v>282</v>
      </c>
      <c r="D20" s="237"/>
      <c r="E20" s="237"/>
      <c r="F20" s="237"/>
      <c r="G20" s="238">
        <v>598</v>
      </c>
      <c r="H20" s="272" t="s">
        <v>357</v>
      </c>
      <c r="I20" s="247">
        <v>576</v>
      </c>
      <c r="J20" s="247" t="s">
        <v>357</v>
      </c>
      <c r="K20" s="247">
        <v>22</v>
      </c>
      <c r="L20" s="247" t="s">
        <v>357</v>
      </c>
      <c r="M20" s="247" t="s">
        <v>357</v>
      </c>
      <c r="N20" s="248" t="s">
        <v>357</v>
      </c>
      <c r="O20" s="227" t="b">
        <f>G20=SUM(H20:N20)</f>
        <v>1</v>
      </c>
    </row>
    <row r="21" spans="1:15" ht="13.5" customHeight="1" x14ac:dyDescent="0.15">
      <c r="A21" s="242"/>
      <c r="B21" s="243"/>
      <c r="C21" s="243" t="s">
        <v>284</v>
      </c>
      <c r="D21" s="243"/>
      <c r="E21" s="243"/>
      <c r="F21" s="243"/>
      <c r="G21" s="238">
        <v>376</v>
      </c>
      <c r="H21" s="272">
        <v>0</v>
      </c>
      <c r="I21" s="247">
        <v>320</v>
      </c>
      <c r="J21" s="247">
        <v>27</v>
      </c>
      <c r="K21" s="247">
        <v>16</v>
      </c>
      <c r="L21" s="247">
        <v>0</v>
      </c>
      <c r="M21" s="247">
        <v>13</v>
      </c>
      <c r="N21" s="248">
        <v>0</v>
      </c>
      <c r="O21" s="227" t="b">
        <f>G21=SUM(H21:N21)</f>
        <v>1</v>
      </c>
    </row>
    <row r="22" spans="1:15" ht="13.5" customHeight="1" x14ac:dyDescent="0.15">
      <c r="A22" s="236"/>
      <c r="B22" s="237" t="s">
        <v>286</v>
      </c>
      <c r="C22" s="237"/>
      <c r="D22" s="237"/>
      <c r="E22" s="237"/>
      <c r="F22" s="237"/>
      <c r="G22" s="238">
        <f>SUM(G23:G24)</f>
        <v>543</v>
      </c>
      <c r="H22" s="272">
        <f t="shared" ref="H22:N22" si="5">SUM(H23:H24)</f>
        <v>543</v>
      </c>
      <c r="I22" s="247">
        <f t="shared" si="5"/>
        <v>0</v>
      </c>
      <c r="J22" s="247">
        <f t="shared" si="5"/>
        <v>0</v>
      </c>
      <c r="K22" s="247">
        <f t="shared" si="5"/>
        <v>0</v>
      </c>
      <c r="L22" s="247">
        <f t="shared" si="5"/>
        <v>0</v>
      </c>
      <c r="M22" s="247">
        <f t="shared" si="5"/>
        <v>0</v>
      </c>
      <c r="N22" s="248">
        <f t="shared" si="5"/>
        <v>0</v>
      </c>
      <c r="O22" s="227" t="b">
        <f>G22=SUM(H22:N22)</f>
        <v>1</v>
      </c>
    </row>
    <row r="23" spans="1:15" ht="13.5" customHeight="1" x14ac:dyDescent="0.15">
      <c r="A23" s="242"/>
      <c r="B23" s="243"/>
      <c r="C23" s="243" t="s">
        <v>288</v>
      </c>
      <c r="D23" s="243"/>
      <c r="E23" s="243"/>
      <c r="F23" s="243"/>
      <c r="G23" s="238" t="s">
        <v>357</v>
      </c>
      <c r="H23" s="272" t="s">
        <v>99</v>
      </c>
      <c r="I23" s="247" t="s">
        <v>99</v>
      </c>
      <c r="J23" s="247" t="s">
        <v>99</v>
      </c>
      <c r="K23" s="247" t="s">
        <v>99</v>
      </c>
      <c r="L23" s="247" t="s">
        <v>99</v>
      </c>
      <c r="M23" s="247" t="s">
        <v>99</v>
      </c>
      <c r="N23" s="248" t="s">
        <v>99</v>
      </c>
      <c r="O23" s="227" t="b">
        <f>G23=SUM(H23:N23)</f>
        <v>0</v>
      </c>
    </row>
    <row r="24" spans="1:15" ht="13.5" customHeight="1" x14ac:dyDescent="0.15">
      <c r="A24" s="242"/>
      <c r="B24" s="243"/>
      <c r="C24" s="243" t="s">
        <v>265</v>
      </c>
      <c r="D24" s="243"/>
      <c r="E24" s="243"/>
      <c r="F24" s="243"/>
      <c r="G24" s="238">
        <v>543</v>
      </c>
      <c r="H24" s="272">
        <v>543</v>
      </c>
      <c r="I24" s="247" t="s">
        <v>99</v>
      </c>
      <c r="J24" s="247" t="s">
        <v>99</v>
      </c>
      <c r="K24" s="247" t="s">
        <v>99</v>
      </c>
      <c r="L24" s="247" t="s">
        <v>99</v>
      </c>
      <c r="M24" s="247" t="s">
        <v>99</v>
      </c>
      <c r="N24" s="248" t="s">
        <v>99</v>
      </c>
      <c r="O24" s="227" t="b">
        <f>G24=SUM(H24:N24)</f>
        <v>1</v>
      </c>
    </row>
    <row r="25" spans="1:15" ht="13.5" customHeight="1" x14ac:dyDescent="0.15">
      <c r="A25" s="256"/>
      <c r="B25" s="257" t="s">
        <v>291</v>
      </c>
      <c r="C25" s="257"/>
      <c r="D25" s="257"/>
      <c r="E25" s="257"/>
      <c r="F25" s="257"/>
      <c r="G25" s="310">
        <v>1</v>
      </c>
      <c r="H25" s="311">
        <v>0</v>
      </c>
      <c r="I25" s="247">
        <v>0</v>
      </c>
      <c r="J25" s="247">
        <v>1</v>
      </c>
      <c r="K25" s="247">
        <v>0</v>
      </c>
      <c r="L25" s="247">
        <v>0</v>
      </c>
      <c r="M25" s="247">
        <v>0</v>
      </c>
      <c r="N25" s="248">
        <v>0</v>
      </c>
      <c r="O25" s="227" t="b">
        <f>G25=SUM(H25:N25)</f>
        <v>1</v>
      </c>
    </row>
    <row r="26" spans="1:15" ht="13.5" customHeight="1" x14ac:dyDescent="0.15">
      <c r="A26" s="312" t="s">
        <v>317</v>
      </c>
      <c r="B26" s="313"/>
      <c r="C26" s="313"/>
      <c r="D26" s="313"/>
      <c r="E26" s="313"/>
      <c r="F26" s="313"/>
      <c r="G26" s="314">
        <f>G33-G27</f>
        <v>-513</v>
      </c>
      <c r="H26" s="315">
        <f t="shared" ref="H26:N26" si="6">H33-H27</f>
        <v>15</v>
      </c>
      <c r="I26" s="279">
        <f t="shared" si="6"/>
        <v>-522</v>
      </c>
      <c r="J26" s="279">
        <f t="shared" si="6"/>
        <v>0</v>
      </c>
      <c r="K26" s="279">
        <f t="shared" si="6"/>
        <v>-4</v>
      </c>
      <c r="L26" s="279">
        <f t="shared" si="6"/>
        <v>0</v>
      </c>
      <c r="M26" s="279">
        <f t="shared" si="6"/>
        <v>-2</v>
      </c>
      <c r="N26" s="280">
        <f t="shared" si="6"/>
        <v>0</v>
      </c>
      <c r="O26" s="227" t="b">
        <f>G26=SUM(H26:N26)</f>
        <v>1</v>
      </c>
    </row>
    <row r="27" spans="1:15" ht="13.5" customHeight="1" x14ac:dyDescent="0.15">
      <c r="A27" s="242"/>
      <c r="B27" s="243" t="s">
        <v>296</v>
      </c>
      <c r="C27" s="243"/>
      <c r="D27" s="243"/>
      <c r="E27" s="243"/>
      <c r="F27" s="243"/>
      <c r="G27" s="238">
        <f>SUM(G28:G32)</f>
        <v>644</v>
      </c>
      <c r="H27" s="272">
        <f t="shared" ref="H27:N27" si="7">SUM(H28:H32)</f>
        <v>0</v>
      </c>
      <c r="I27" s="247">
        <f t="shared" si="7"/>
        <v>627</v>
      </c>
      <c r="J27" s="247">
        <f t="shared" si="7"/>
        <v>11</v>
      </c>
      <c r="K27" s="247">
        <f t="shared" si="7"/>
        <v>4</v>
      </c>
      <c r="L27" s="247">
        <f t="shared" si="7"/>
        <v>0</v>
      </c>
      <c r="M27" s="247">
        <f t="shared" si="7"/>
        <v>2</v>
      </c>
      <c r="N27" s="248">
        <f t="shared" si="7"/>
        <v>0</v>
      </c>
      <c r="O27" s="227" t="b">
        <f>G27=SUM(H27:N27)</f>
        <v>1</v>
      </c>
    </row>
    <row r="28" spans="1:15" ht="13.5" customHeight="1" x14ac:dyDescent="0.15">
      <c r="A28" s="242"/>
      <c r="B28" s="243"/>
      <c r="C28" s="243" t="s">
        <v>298</v>
      </c>
      <c r="D28" s="243"/>
      <c r="E28" s="243"/>
      <c r="F28" s="243"/>
      <c r="G28" s="238">
        <v>161</v>
      </c>
      <c r="H28" s="272" t="s">
        <v>395</v>
      </c>
      <c r="I28" s="247">
        <v>150</v>
      </c>
      <c r="J28" s="247">
        <v>11</v>
      </c>
      <c r="K28" s="247" t="s">
        <v>357</v>
      </c>
      <c r="L28" s="247" t="s">
        <v>357</v>
      </c>
      <c r="M28" s="247" t="s">
        <v>357</v>
      </c>
      <c r="N28" s="248" t="s">
        <v>357</v>
      </c>
      <c r="O28" s="227" t="b">
        <f>G28=SUM(H28:N28)</f>
        <v>1</v>
      </c>
    </row>
    <row r="29" spans="1:15" ht="13.5" customHeight="1" x14ac:dyDescent="0.15">
      <c r="A29" s="242"/>
      <c r="B29" s="243"/>
      <c r="C29" s="243" t="s">
        <v>300</v>
      </c>
      <c r="D29" s="243"/>
      <c r="E29" s="243"/>
      <c r="F29" s="243"/>
      <c r="G29" s="238">
        <v>483</v>
      </c>
      <c r="H29" s="272" t="s">
        <v>357</v>
      </c>
      <c r="I29" s="247">
        <v>477</v>
      </c>
      <c r="J29" s="247" t="s">
        <v>357</v>
      </c>
      <c r="K29" s="247">
        <v>4</v>
      </c>
      <c r="L29" s="247" t="s">
        <v>357</v>
      </c>
      <c r="M29" s="247">
        <v>2</v>
      </c>
      <c r="N29" s="248" t="s">
        <v>357</v>
      </c>
      <c r="O29" s="227" t="b">
        <f>G29=SUM(H29:N29)</f>
        <v>1</v>
      </c>
    </row>
    <row r="30" spans="1:15" ht="13.5" customHeight="1" x14ac:dyDescent="0.15">
      <c r="A30" s="242"/>
      <c r="B30" s="243"/>
      <c r="C30" s="243" t="s">
        <v>302</v>
      </c>
      <c r="D30" s="243"/>
      <c r="E30" s="243"/>
      <c r="F30" s="243"/>
      <c r="G30" s="238" t="s">
        <v>99</v>
      </c>
      <c r="H30" s="272" t="s">
        <v>99</v>
      </c>
      <c r="I30" s="247" t="s">
        <v>99</v>
      </c>
      <c r="J30" s="247" t="s">
        <v>99</v>
      </c>
      <c r="K30" s="247" t="s">
        <v>99</v>
      </c>
      <c r="L30" s="247" t="s">
        <v>99</v>
      </c>
      <c r="M30" s="247" t="s">
        <v>99</v>
      </c>
      <c r="N30" s="248" t="s">
        <v>99</v>
      </c>
      <c r="O30" s="227" t="b">
        <f>G30=SUM(H30:N30)</f>
        <v>0</v>
      </c>
    </row>
    <row r="31" spans="1:15" ht="13.5" customHeight="1" x14ac:dyDescent="0.15">
      <c r="A31" s="242"/>
      <c r="B31" s="243"/>
      <c r="C31" s="243" t="s">
        <v>304</v>
      </c>
      <c r="D31" s="243"/>
      <c r="E31" s="243"/>
      <c r="F31" s="243"/>
      <c r="G31" s="238" t="s">
        <v>99</v>
      </c>
      <c r="H31" s="272" t="s">
        <v>99</v>
      </c>
      <c r="I31" s="247" t="s">
        <v>99</v>
      </c>
      <c r="J31" s="247" t="s">
        <v>99</v>
      </c>
      <c r="K31" s="247" t="s">
        <v>99</v>
      </c>
      <c r="L31" s="247" t="s">
        <v>99</v>
      </c>
      <c r="M31" s="247" t="s">
        <v>99</v>
      </c>
      <c r="N31" s="248" t="s">
        <v>99</v>
      </c>
      <c r="O31" s="227" t="b">
        <f>G31=SUM(H31:N31)</f>
        <v>0</v>
      </c>
    </row>
    <row r="32" spans="1:15" ht="13.5" customHeight="1" x14ac:dyDescent="0.15">
      <c r="A32" s="242"/>
      <c r="B32" s="243"/>
      <c r="C32" s="243" t="s">
        <v>265</v>
      </c>
      <c r="D32" s="243"/>
      <c r="E32" s="243"/>
      <c r="F32" s="243"/>
      <c r="G32" s="238" t="s">
        <v>99</v>
      </c>
      <c r="H32" s="272" t="s">
        <v>99</v>
      </c>
      <c r="I32" s="247" t="s">
        <v>99</v>
      </c>
      <c r="J32" s="247" t="s">
        <v>99</v>
      </c>
      <c r="K32" s="247" t="s">
        <v>99</v>
      </c>
      <c r="L32" s="247" t="s">
        <v>99</v>
      </c>
      <c r="M32" s="247" t="s">
        <v>99</v>
      </c>
      <c r="N32" s="248" t="s">
        <v>99</v>
      </c>
      <c r="O32" s="227" t="b">
        <f>G32=SUM(H32:N32)</f>
        <v>0</v>
      </c>
    </row>
    <row r="33" spans="1:15" ht="13.5" customHeight="1" x14ac:dyDescent="0.15">
      <c r="A33" s="242"/>
      <c r="B33" s="243" t="s">
        <v>307</v>
      </c>
      <c r="C33" s="243"/>
      <c r="D33" s="243"/>
      <c r="E33" s="243"/>
      <c r="F33" s="243"/>
      <c r="G33" s="238">
        <f>SUM(G34:G38)</f>
        <v>131</v>
      </c>
      <c r="H33" s="272">
        <f t="shared" ref="H33:N33" si="8">SUM(H34:H38)</f>
        <v>15</v>
      </c>
      <c r="I33" s="247">
        <f t="shared" si="8"/>
        <v>105</v>
      </c>
      <c r="J33" s="247">
        <f t="shared" si="8"/>
        <v>11</v>
      </c>
      <c r="K33" s="247">
        <f t="shared" si="8"/>
        <v>0</v>
      </c>
      <c r="L33" s="247">
        <f t="shared" si="8"/>
        <v>0</v>
      </c>
      <c r="M33" s="247">
        <f t="shared" si="8"/>
        <v>0</v>
      </c>
      <c r="N33" s="248">
        <f t="shared" si="8"/>
        <v>0</v>
      </c>
      <c r="O33" s="227" t="b">
        <f>G33=SUM(H33:N33)</f>
        <v>1</v>
      </c>
    </row>
    <row r="34" spans="1:15" ht="13.5" customHeight="1" x14ac:dyDescent="0.15">
      <c r="A34" s="242"/>
      <c r="B34" s="243"/>
      <c r="C34" s="243" t="s">
        <v>280</v>
      </c>
      <c r="D34" s="243"/>
      <c r="E34" s="243"/>
      <c r="F34" s="243"/>
      <c r="G34" s="238">
        <v>0</v>
      </c>
      <c r="H34" s="272" t="s">
        <v>357</v>
      </c>
      <c r="I34" s="247" t="s">
        <v>357</v>
      </c>
      <c r="J34" s="247" t="s">
        <v>357</v>
      </c>
      <c r="K34" s="247" t="s">
        <v>357</v>
      </c>
      <c r="L34" s="247">
        <v>0</v>
      </c>
      <c r="M34" s="247" t="s">
        <v>357</v>
      </c>
      <c r="N34" s="248" t="s">
        <v>357</v>
      </c>
      <c r="O34" s="227" t="b">
        <f>G34=SUM(H34:N34)</f>
        <v>1</v>
      </c>
    </row>
    <row r="35" spans="1:15" ht="13.5" customHeight="1" x14ac:dyDescent="0.15">
      <c r="A35" s="242"/>
      <c r="B35" s="243"/>
      <c r="C35" s="243" t="s">
        <v>310</v>
      </c>
      <c r="D35" s="243"/>
      <c r="E35" s="243"/>
      <c r="F35" s="243"/>
      <c r="G35" s="238" t="s">
        <v>99</v>
      </c>
      <c r="H35" s="272" t="s">
        <v>99</v>
      </c>
      <c r="I35" s="247" t="s">
        <v>99</v>
      </c>
      <c r="J35" s="247" t="s">
        <v>99</v>
      </c>
      <c r="K35" s="247" t="s">
        <v>99</v>
      </c>
      <c r="L35" s="247" t="s">
        <v>99</v>
      </c>
      <c r="M35" s="247" t="s">
        <v>99</v>
      </c>
      <c r="N35" s="248" t="s">
        <v>99</v>
      </c>
      <c r="O35" s="227" t="b">
        <f>G35=SUM(H35:N35)</f>
        <v>0</v>
      </c>
    </row>
    <row r="36" spans="1:15" ht="13.5" customHeight="1" x14ac:dyDescent="0.15">
      <c r="A36" s="242"/>
      <c r="B36" s="243"/>
      <c r="C36" s="243" t="s">
        <v>312</v>
      </c>
      <c r="D36" s="243"/>
      <c r="E36" s="243"/>
      <c r="F36" s="243"/>
      <c r="G36" s="238" t="s">
        <v>99</v>
      </c>
      <c r="H36" s="272" t="s">
        <v>99</v>
      </c>
      <c r="I36" s="247" t="s">
        <v>99</v>
      </c>
      <c r="J36" s="247" t="s">
        <v>99</v>
      </c>
      <c r="K36" s="247" t="s">
        <v>99</v>
      </c>
      <c r="L36" s="247" t="s">
        <v>99</v>
      </c>
      <c r="M36" s="247" t="s">
        <v>99</v>
      </c>
      <c r="N36" s="248" t="s">
        <v>99</v>
      </c>
      <c r="O36" s="227" t="b">
        <f>G36=SUM(H36:N36)</f>
        <v>0</v>
      </c>
    </row>
    <row r="37" spans="1:15" ht="13.5" customHeight="1" x14ac:dyDescent="0.15">
      <c r="A37" s="242"/>
      <c r="B37" s="243"/>
      <c r="C37" s="243" t="s">
        <v>314</v>
      </c>
      <c r="D37" s="243"/>
      <c r="E37" s="243"/>
      <c r="F37" s="243"/>
      <c r="G37" s="238">
        <v>16</v>
      </c>
      <c r="H37" s="272">
        <v>15</v>
      </c>
      <c r="I37" s="247">
        <v>1</v>
      </c>
      <c r="J37" s="247" t="s">
        <v>357</v>
      </c>
      <c r="K37" s="247" t="s">
        <v>357</v>
      </c>
      <c r="L37" s="247" t="s">
        <v>357</v>
      </c>
      <c r="M37" s="247" t="s">
        <v>357</v>
      </c>
      <c r="N37" s="248" t="s">
        <v>357</v>
      </c>
      <c r="O37" s="227" t="b">
        <f>G37=SUM(H37:N37)</f>
        <v>1</v>
      </c>
    </row>
    <row r="38" spans="1:15" ht="13.5" customHeight="1" x14ac:dyDescent="0.15">
      <c r="A38" s="273"/>
      <c r="B38" s="274"/>
      <c r="C38" s="274" t="s">
        <v>284</v>
      </c>
      <c r="D38" s="274"/>
      <c r="E38" s="274"/>
      <c r="F38" s="274"/>
      <c r="G38" s="316">
        <v>115</v>
      </c>
      <c r="H38" s="276" t="s">
        <v>357</v>
      </c>
      <c r="I38" s="277">
        <v>104</v>
      </c>
      <c r="J38" s="277">
        <v>11</v>
      </c>
      <c r="K38" s="277" t="s">
        <v>357</v>
      </c>
      <c r="L38" s="277" t="s">
        <v>357</v>
      </c>
      <c r="M38" s="277" t="s">
        <v>357</v>
      </c>
      <c r="N38" s="278" t="s">
        <v>357</v>
      </c>
      <c r="O38" s="227" t="b">
        <f>G38=SUM(H38:N38)</f>
        <v>1</v>
      </c>
    </row>
    <row r="39" spans="1:15" ht="13.5" customHeight="1" x14ac:dyDescent="0.15">
      <c r="A39" s="264" t="s">
        <v>330</v>
      </c>
      <c r="B39" s="265"/>
      <c r="C39" s="265"/>
      <c r="D39" s="265"/>
      <c r="E39" s="265"/>
      <c r="F39" s="265"/>
      <c r="G39" s="238">
        <f>G43-G40</f>
        <v>391</v>
      </c>
      <c r="H39" s="271">
        <f>H43-H40</f>
        <v>473</v>
      </c>
      <c r="I39" s="279">
        <f t="shared" ref="I39:N39" si="9">I43-I40</f>
        <v>-82</v>
      </c>
      <c r="J39" s="279">
        <f t="shared" si="9"/>
        <v>0</v>
      </c>
      <c r="K39" s="279">
        <f t="shared" si="9"/>
        <v>0</v>
      </c>
      <c r="L39" s="279">
        <f t="shared" si="9"/>
        <v>0</v>
      </c>
      <c r="M39" s="279">
        <f t="shared" si="9"/>
        <v>0</v>
      </c>
      <c r="N39" s="280">
        <f t="shared" si="9"/>
        <v>0</v>
      </c>
      <c r="O39" s="227" t="b">
        <f>G39=SUM(H39:N39)</f>
        <v>1</v>
      </c>
    </row>
    <row r="40" spans="1:15" ht="13.5" customHeight="1" x14ac:dyDescent="0.15">
      <c r="A40" s="242"/>
      <c r="B40" s="243" t="s">
        <v>320</v>
      </c>
      <c r="C40" s="243"/>
      <c r="D40" s="243"/>
      <c r="E40" s="243"/>
      <c r="F40" s="243"/>
      <c r="G40" s="238">
        <f>SUM(G41:G42)</f>
        <v>207</v>
      </c>
      <c r="H40" s="272">
        <f t="shared" ref="H40:N40" si="10">SUM(H41:H42)</f>
        <v>4</v>
      </c>
      <c r="I40" s="247">
        <f t="shared" si="10"/>
        <v>203</v>
      </c>
      <c r="J40" s="247">
        <f t="shared" si="10"/>
        <v>0</v>
      </c>
      <c r="K40" s="247">
        <f t="shared" si="10"/>
        <v>0</v>
      </c>
      <c r="L40" s="247">
        <f t="shared" si="10"/>
        <v>0</v>
      </c>
      <c r="M40" s="247">
        <f t="shared" si="10"/>
        <v>0</v>
      </c>
      <c r="N40" s="248">
        <f t="shared" si="10"/>
        <v>0</v>
      </c>
      <c r="O40" s="227" t="b">
        <f>G40=SUM(H40:N40)</f>
        <v>1</v>
      </c>
    </row>
    <row r="41" spans="1:15" ht="13.5" customHeight="1" x14ac:dyDescent="0.15">
      <c r="A41" s="242"/>
      <c r="B41" s="243"/>
      <c r="C41" s="243" t="s">
        <v>378</v>
      </c>
      <c r="D41" s="243"/>
      <c r="E41" s="243"/>
      <c r="F41" s="243"/>
      <c r="G41" s="238">
        <v>207</v>
      </c>
      <c r="H41" s="272">
        <v>4</v>
      </c>
      <c r="I41" s="247">
        <v>203</v>
      </c>
      <c r="J41" s="247" t="s">
        <v>357</v>
      </c>
      <c r="K41" s="247" t="s">
        <v>357</v>
      </c>
      <c r="L41" s="247" t="s">
        <v>357</v>
      </c>
      <c r="M41" s="247" t="s">
        <v>357</v>
      </c>
      <c r="N41" s="248" t="s">
        <v>357</v>
      </c>
      <c r="O41" s="227" t="b">
        <f>G41=SUM(H41:N41)</f>
        <v>1</v>
      </c>
    </row>
    <row r="42" spans="1:15" ht="13.5" customHeight="1" x14ac:dyDescent="0.15">
      <c r="A42" s="242"/>
      <c r="B42" s="243"/>
      <c r="C42" s="243" t="s">
        <v>265</v>
      </c>
      <c r="D42" s="243"/>
      <c r="E42" s="243"/>
      <c r="F42" s="243"/>
      <c r="G42" s="238" t="s">
        <v>99</v>
      </c>
      <c r="H42" s="272" t="s">
        <v>99</v>
      </c>
      <c r="I42" s="247" t="s">
        <v>99</v>
      </c>
      <c r="J42" s="247" t="s">
        <v>99</v>
      </c>
      <c r="K42" s="247" t="s">
        <v>99</v>
      </c>
      <c r="L42" s="247" t="s">
        <v>99</v>
      </c>
      <c r="M42" s="247" t="s">
        <v>99</v>
      </c>
      <c r="N42" s="248" t="s">
        <v>99</v>
      </c>
      <c r="O42" s="227" t="b">
        <f>G42=SUM(H42:N42)</f>
        <v>0</v>
      </c>
    </row>
    <row r="43" spans="1:15" ht="13.5" customHeight="1" x14ac:dyDescent="0.15">
      <c r="A43" s="242"/>
      <c r="B43" s="243" t="s">
        <v>325</v>
      </c>
      <c r="C43" s="243"/>
      <c r="D43" s="243"/>
      <c r="E43" s="243"/>
      <c r="F43" s="243"/>
      <c r="G43" s="238">
        <f>SUM(G44:G45)</f>
        <v>598</v>
      </c>
      <c r="H43" s="272">
        <f t="shared" ref="H43:N43" si="11">SUM(H44:H45)</f>
        <v>477</v>
      </c>
      <c r="I43" s="247">
        <f t="shared" si="11"/>
        <v>121</v>
      </c>
      <c r="J43" s="247">
        <f t="shared" si="11"/>
        <v>0</v>
      </c>
      <c r="K43" s="247">
        <f t="shared" si="11"/>
        <v>0</v>
      </c>
      <c r="L43" s="247">
        <f t="shared" si="11"/>
        <v>0</v>
      </c>
      <c r="M43" s="247">
        <f t="shared" si="11"/>
        <v>0</v>
      </c>
      <c r="N43" s="248">
        <f t="shared" si="11"/>
        <v>0</v>
      </c>
      <c r="O43" s="227" t="b">
        <f>G43=SUM(H43:N43)</f>
        <v>1</v>
      </c>
    </row>
    <row r="44" spans="1:15" ht="13.5" customHeight="1" x14ac:dyDescent="0.15">
      <c r="A44" s="242"/>
      <c r="B44" s="243"/>
      <c r="C44" s="243" t="s">
        <v>379</v>
      </c>
      <c r="D44" s="243"/>
      <c r="E44" s="243"/>
      <c r="F44" s="243"/>
      <c r="G44" s="238">
        <v>477</v>
      </c>
      <c r="H44" s="272">
        <v>477</v>
      </c>
      <c r="I44" s="247" t="s">
        <v>357</v>
      </c>
      <c r="J44" s="247" t="s">
        <v>357</v>
      </c>
      <c r="K44" s="247" t="s">
        <v>357</v>
      </c>
      <c r="L44" s="247" t="s">
        <v>357</v>
      </c>
      <c r="M44" s="247" t="s">
        <v>357</v>
      </c>
      <c r="N44" s="248" t="s">
        <v>357</v>
      </c>
      <c r="O44" s="227" t="b">
        <f>G44=SUM(H44:N44)</f>
        <v>1</v>
      </c>
    </row>
    <row r="45" spans="1:15" ht="13.5" customHeight="1" x14ac:dyDescent="0.15">
      <c r="A45" s="256"/>
      <c r="B45" s="257"/>
      <c r="C45" s="257" t="s">
        <v>284</v>
      </c>
      <c r="D45" s="257"/>
      <c r="E45" s="257"/>
      <c r="F45" s="257"/>
      <c r="G45" s="310">
        <v>121</v>
      </c>
      <c r="H45" s="311" t="s">
        <v>357</v>
      </c>
      <c r="I45" s="277">
        <v>121</v>
      </c>
      <c r="J45" s="277" t="s">
        <v>357</v>
      </c>
      <c r="K45" s="277" t="s">
        <v>357</v>
      </c>
      <c r="L45" s="277" t="s">
        <v>357</v>
      </c>
      <c r="M45" s="277" t="s">
        <v>357</v>
      </c>
      <c r="N45" s="278" t="s">
        <v>357</v>
      </c>
      <c r="O45" s="227" t="b">
        <f>G45=SUM(H45:N45)</f>
        <v>1</v>
      </c>
    </row>
    <row r="46" spans="1:15" ht="13.5" customHeight="1" x14ac:dyDescent="0.15">
      <c r="A46" s="312" t="s">
        <v>332</v>
      </c>
      <c r="B46" s="313"/>
      <c r="C46" s="313"/>
      <c r="D46" s="313"/>
      <c r="E46" s="313"/>
      <c r="F46" s="313"/>
      <c r="G46" s="314">
        <f>G5+G26+G39</f>
        <v>-10</v>
      </c>
      <c r="H46" s="315">
        <f>H5+H26+H39</f>
        <v>0</v>
      </c>
      <c r="I46" s="279">
        <f t="shared" ref="I46:N46" si="12">I5+I26+I39</f>
        <v>-21</v>
      </c>
      <c r="J46" s="279">
        <f t="shared" si="12"/>
        <v>-3</v>
      </c>
      <c r="K46" s="279">
        <f t="shared" si="12"/>
        <v>2</v>
      </c>
      <c r="L46" s="279">
        <f t="shared" si="12"/>
        <v>2</v>
      </c>
      <c r="M46" s="279">
        <f t="shared" si="12"/>
        <v>2</v>
      </c>
      <c r="N46" s="280">
        <f t="shared" si="12"/>
        <v>8</v>
      </c>
      <c r="O46" s="227" t="b">
        <f>G46=SUM(H46:N46)</f>
        <v>1</v>
      </c>
    </row>
    <row r="47" spans="1:15" ht="13.5" customHeight="1" x14ac:dyDescent="0.15">
      <c r="A47" s="242" t="s">
        <v>334</v>
      </c>
      <c r="B47" s="243"/>
      <c r="C47" s="243"/>
      <c r="D47" s="243"/>
      <c r="E47" s="243"/>
      <c r="F47" s="243"/>
      <c r="G47" s="238">
        <v>298</v>
      </c>
      <c r="H47" s="272">
        <v>72</v>
      </c>
      <c r="I47" s="247">
        <v>132</v>
      </c>
      <c r="J47" s="247">
        <v>56</v>
      </c>
      <c r="K47" s="247">
        <v>18</v>
      </c>
      <c r="L47" s="247">
        <v>2</v>
      </c>
      <c r="M47" s="247">
        <v>8</v>
      </c>
      <c r="N47" s="248">
        <v>10</v>
      </c>
      <c r="O47" s="227" t="b">
        <f>G47=SUM(H47:N47)</f>
        <v>1</v>
      </c>
    </row>
    <row r="48" spans="1:15" ht="13.5" customHeight="1" x14ac:dyDescent="0.15">
      <c r="A48" s="242" t="s">
        <v>335</v>
      </c>
      <c r="B48" s="243"/>
      <c r="C48" s="243"/>
      <c r="D48" s="243"/>
      <c r="E48" s="243"/>
      <c r="F48" s="243"/>
      <c r="G48" s="249"/>
      <c r="H48" s="317"/>
      <c r="I48" s="251"/>
      <c r="J48" s="251"/>
      <c r="K48" s="251"/>
      <c r="L48" s="251"/>
      <c r="M48" s="251"/>
      <c r="N48" s="252"/>
      <c r="O48" s="227" t="b">
        <f>G48=SUM(H48:N48)</f>
        <v>1</v>
      </c>
    </row>
    <row r="49" spans="1:15" ht="13.5" customHeight="1" x14ac:dyDescent="0.15">
      <c r="A49" s="273" t="s">
        <v>337</v>
      </c>
      <c r="B49" s="274"/>
      <c r="C49" s="274"/>
      <c r="D49" s="274"/>
      <c r="E49" s="274"/>
      <c r="F49" s="274"/>
      <c r="G49" s="316">
        <f>G47+G46</f>
        <v>288</v>
      </c>
      <c r="H49" s="276">
        <f t="shared" ref="H49:N49" si="13">H47+H46</f>
        <v>72</v>
      </c>
      <c r="I49" s="318">
        <f t="shared" si="13"/>
        <v>111</v>
      </c>
      <c r="J49" s="318">
        <f t="shared" si="13"/>
        <v>53</v>
      </c>
      <c r="K49" s="318">
        <f t="shared" si="13"/>
        <v>20</v>
      </c>
      <c r="L49" s="318">
        <f t="shared" si="13"/>
        <v>4</v>
      </c>
      <c r="M49" s="318">
        <f t="shared" si="13"/>
        <v>10</v>
      </c>
      <c r="N49" s="319">
        <f t="shared" si="13"/>
        <v>18</v>
      </c>
      <c r="O49" s="227" t="b">
        <f>G49=SUM(H49:N49)</f>
        <v>1</v>
      </c>
    </row>
    <row r="50" spans="1:15" ht="13.5" customHeight="1" x14ac:dyDescent="0.15">
      <c r="A50" s="264" t="s">
        <v>339</v>
      </c>
      <c r="B50" s="265"/>
      <c r="C50" s="265"/>
      <c r="D50" s="265"/>
      <c r="E50" s="265"/>
      <c r="F50" s="265"/>
      <c r="G50" s="238">
        <v>4</v>
      </c>
      <c r="H50" s="271">
        <v>0</v>
      </c>
      <c r="I50" s="240">
        <v>1</v>
      </c>
      <c r="J50" s="240">
        <v>0</v>
      </c>
      <c r="K50" s="240">
        <v>0</v>
      </c>
      <c r="L50" s="240">
        <v>1</v>
      </c>
      <c r="M50" s="240">
        <v>0</v>
      </c>
      <c r="N50" s="241">
        <v>2</v>
      </c>
      <c r="O50" s="227" t="b">
        <f>G50=SUM(H50:N50)</f>
        <v>1</v>
      </c>
    </row>
    <row r="51" spans="1:15" ht="13.5" customHeight="1" x14ac:dyDescent="0.15">
      <c r="A51" s="242" t="s">
        <v>341</v>
      </c>
      <c r="B51" s="243"/>
      <c r="C51" s="243"/>
      <c r="D51" s="243"/>
      <c r="E51" s="243"/>
      <c r="F51" s="243"/>
      <c r="G51" s="238">
        <v>2</v>
      </c>
      <c r="H51" s="272">
        <v>0</v>
      </c>
      <c r="I51" s="247">
        <v>0</v>
      </c>
      <c r="J51" s="247">
        <v>0</v>
      </c>
      <c r="K51" s="247">
        <v>0</v>
      </c>
      <c r="L51" s="247">
        <v>0</v>
      </c>
      <c r="M51" s="247">
        <v>0</v>
      </c>
      <c r="N51" s="248">
        <v>2</v>
      </c>
      <c r="O51" s="227" t="b">
        <f>G51=SUM(H51:N51)</f>
        <v>1</v>
      </c>
    </row>
    <row r="52" spans="1:15" ht="13.5" customHeight="1" x14ac:dyDescent="0.15">
      <c r="A52" s="242" t="s">
        <v>343</v>
      </c>
      <c r="B52" s="243"/>
      <c r="C52" s="243"/>
      <c r="D52" s="243"/>
      <c r="E52" s="243"/>
      <c r="F52" s="243"/>
      <c r="G52" s="238">
        <f>G50+G51</f>
        <v>6</v>
      </c>
      <c r="H52" s="272">
        <f t="shared" ref="H52:N52" si="14">H50+H51</f>
        <v>0</v>
      </c>
      <c r="I52" s="247">
        <f t="shared" si="14"/>
        <v>1</v>
      </c>
      <c r="J52" s="247">
        <f t="shared" si="14"/>
        <v>0</v>
      </c>
      <c r="K52" s="247">
        <f t="shared" si="14"/>
        <v>0</v>
      </c>
      <c r="L52" s="247">
        <f t="shared" si="14"/>
        <v>1</v>
      </c>
      <c r="M52" s="247">
        <f t="shared" si="14"/>
        <v>0</v>
      </c>
      <c r="N52" s="248">
        <f t="shared" si="14"/>
        <v>4</v>
      </c>
      <c r="O52" s="227" t="b">
        <f>G52=SUM(H52:N52)</f>
        <v>1</v>
      </c>
    </row>
    <row r="53" spans="1:15" ht="13.5" customHeight="1" thickBot="1" x14ac:dyDescent="0.2">
      <c r="A53" s="258" t="s">
        <v>345</v>
      </c>
      <c r="B53" s="259"/>
      <c r="C53" s="259"/>
      <c r="D53" s="259"/>
      <c r="E53" s="259"/>
      <c r="F53" s="259"/>
      <c r="G53" s="281">
        <f>G49+G52</f>
        <v>294</v>
      </c>
      <c r="H53" s="282">
        <f t="shared" ref="H53:N53" si="15">H49+H52</f>
        <v>72</v>
      </c>
      <c r="I53" s="283">
        <f t="shared" si="15"/>
        <v>112</v>
      </c>
      <c r="J53" s="283">
        <f t="shared" si="15"/>
        <v>53</v>
      </c>
      <c r="K53" s="283">
        <f t="shared" si="15"/>
        <v>20</v>
      </c>
      <c r="L53" s="283">
        <f t="shared" si="15"/>
        <v>5</v>
      </c>
      <c r="M53" s="283">
        <f t="shared" si="15"/>
        <v>10</v>
      </c>
      <c r="N53" s="284">
        <f t="shared" si="15"/>
        <v>22</v>
      </c>
      <c r="O53" s="227" t="b">
        <f>G53=SUM(H53:N53)</f>
        <v>1</v>
      </c>
    </row>
  </sheetData>
  <mergeCells count="6">
    <mergeCell ref="A2:E4"/>
    <mergeCell ref="G2:G4"/>
    <mergeCell ref="H2:N2"/>
    <mergeCell ref="H3:J3"/>
    <mergeCell ref="K3:L3"/>
    <mergeCell ref="M3:N3"/>
  </mergeCells>
  <phoneticPr fontId="11"/>
  <printOptions horizontalCentered="1"/>
  <pageMargins left="0.23622047244094491" right="0.23622047244094491" top="0.55118110236220474" bottom="0.35433070866141736" header="0.31496062992125984" footer="0.31496062992125984"/>
  <pageSetup paperSize="9" scale="81" orientation="landscape" r:id="rId1"/>
  <headerFooter alignWithMargins="0"/>
  <colBreaks count="2" manualBreakCount="2">
    <brk id="1" max="1048575" man="1"/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44"/>
  <sheetViews>
    <sheetView view="pageBreakPreview" topLeftCell="B1" zoomScaleNormal="85" zoomScaleSheetLayoutView="100" workbookViewId="0">
      <selection activeCell="D1" sqref="D1"/>
    </sheetView>
  </sheetViews>
  <sheetFormatPr defaultRowHeight="13.5" x14ac:dyDescent="0.15"/>
  <cols>
    <col min="1" max="1" width="0" style="53" hidden="1" customWidth="1"/>
    <col min="2" max="2" width="0.625" style="9" customWidth="1"/>
    <col min="3" max="3" width="1.25" style="90" customWidth="1"/>
    <col min="4" max="12" width="2.125" style="90" customWidth="1"/>
    <col min="13" max="13" width="18.375" style="90" customWidth="1"/>
    <col min="14" max="14" width="21.625" style="90" bestFit="1" customWidth="1"/>
    <col min="15" max="15" width="2.5" style="90" customWidth="1"/>
    <col min="16" max="16" width="0.625" style="90" customWidth="1"/>
    <col min="17" max="16384" width="9" style="9"/>
  </cols>
  <sheetData>
    <row r="1" spans="1:16" x14ac:dyDescent="0.15">
      <c r="C1" s="3" t="s">
        <v>394</v>
      </c>
      <c r="D1" s="54"/>
      <c r="E1" s="54"/>
      <c r="F1" s="54"/>
      <c r="G1" s="54"/>
      <c r="H1" s="54"/>
      <c r="I1" s="54"/>
      <c r="J1" s="5"/>
      <c r="K1" s="5"/>
      <c r="L1" s="5"/>
      <c r="M1" s="5"/>
      <c r="N1" s="364" t="s">
        <v>147</v>
      </c>
      <c r="O1" s="364"/>
      <c r="P1" s="364"/>
    </row>
    <row r="2" spans="1:16" x14ac:dyDescent="0.15">
      <c r="A2" s="8"/>
      <c r="C2" s="54"/>
      <c r="D2" s="54"/>
      <c r="E2" s="54"/>
      <c r="F2" s="54"/>
      <c r="G2" s="54"/>
      <c r="H2" s="54"/>
      <c r="I2" s="54"/>
      <c r="J2" s="5"/>
      <c r="K2" s="5"/>
      <c r="L2" s="5"/>
      <c r="M2" s="5"/>
      <c r="N2" s="5"/>
      <c r="O2" s="5"/>
      <c r="P2" s="55"/>
    </row>
    <row r="3" spans="1:16" ht="24" x14ac:dyDescent="0.2">
      <c r="C3" s="365" t="s">
        <v>148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56"/>
    </row>
    <row r="4" spans="1:16" ht="17.25" x14ac:dyDescent="0.2">
      <c r="C4" s="366" t="s">
        <v>149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56"/>
    </row>
    <row r="5" spans="1:16" ht="17.25" x14ac:dyDescent="0.2">
      <c r="C5" s="366" t="s">
        <v>150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56"/>
    </row>
    <row r="6" spans="1:16" ht="18" thickBot="1" x14ac:dyDescent="0.25">
      <c r="C6" s="57"/>
      <c r="D6" s="56"/>
      <c r="E6" s="56"/>
      <c r="F6" s="56"/>
      <c r="G6" s="56"/>
      <c r="H6" s="56"/>
      <c r="I6" s="56"/>
      <c r="J6" s="56"/>
      <c r="K6" s="56"/>
      <c r="L6" s="56"/>
      <c r="M6" s="58"/>
      <c r="N6" s="56"/>
      <c r="O6" s="58" t="s">
        <v>3</v>
      </c>
      <c r="P6" s="56"/>
    </row>
    <row r="7" spans="1:16" ht="18" thickBot="1" x14ac:dyDescent="0.25">
      <c r="A7" s="53" t="s">
        <v>4</v>
      </c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9" t="s">
        <v>7</v>
      </c>
      <c r="O7" s="370"/>
      <c r="P7" s="56"/>
    </row>
    <row r="8" spans="1:16" x14ac:dyDescent="0.15">
      <c r="A8" s="53" t="s">
        <v>151</v>
      </c>
      <c r="C8" s="59"/>
      <c r="D8" s="60" t="s">
        <v>152</v>
      </c>
      <c r="E8" s="60"/>
      <c r="F8" s="61"/>
      <c r="G8" s="60"/>
      <c r="H8" s="60"/>
      <c r="I8" s="60"/>
      <c r="J8" s="60"/>
      <c r="K8" s="61"/>
      <c r="L8" s="61"/>
      <c r="M8" s="61"/>
      <c r="N8" s="62">
        <f>N9+N24</f>
        <v>3956</v>
      </c>
      <c r="O8" s="63"/>
      <c r="P8" s="64"/>
    </row>
    <row r="9" spans="1:16" x14ac:dyDescent="0.15">
      <c r="A9" s="53" t="s">
        <v>153</v>
      </c>
      <c r="C9" s="59"/>
      <c r="D9" s="60"/>
      <c r="E9" s="60" t="s">
        <v>154</v>
      </c>
      <c r="F9" s="60"/>
      <c r="G9" s="60"/>
      <c r="H9" s="60"/>
      <c r="I9" s="60"/>
      <c r="J9" s="60"/>
      <c r="K9" s="61"/>
      <c r="L9" s="61"/>
      <c r="M9" s="61"/>
      <c r="N9" s="62">
        <f>N10+N15+N20</f>
        <v>3892</v>
      </c>
      <c r="O9" s="63"/>
      <c r="P9" s="64"/>
    </row>
    <row r="10" spans="1:16" x14ac:dyDescent="0.15">
      <c r="A10" s="53" t="s">
        <v>155</v>
      </c>
      <c r="C10" s="59"/>
      <c r="D10" s="60"/>
      <c r="E10" s="60"/>
      <c r="F10" s="60" t="s">
        <v>156</v>
      </c>
      <c r="G10" s="60"/>
      <c r="H10" s="60"/>
      <c r="I10" s="60"/>
      <c r="J10" s="60"/>
      <c r="K10" s="61"/>
      <c r="L10" s="61"/>
      <c r="M10" s="61"/>
      <c r="N10" s="62">
        <f>SUM(N11:N14)</f>
        <v>325</v>
      </c>
      <c r="O10" s="63"/>
      <c r="P10" s="64"/>
    </row>
    <row r="11" spans="1:16" x14ac:dyDescent="0.15">
      <c r="A11" s="53" t="s">
        <v>157</v>
      </c>
      <c r="C11" s="59"/>
      <c r="D11" s="60"/>
      <c r="E11" s="60"/>
      <c r="F11" s="60"/>
      <c r="G11" s="60" t="s">
        <v>158</v>
      </c>
      <c r="H11" s="60"/>
      <c r="I11" s="60"/>
      <c r="J11" s="60"/>
      <c r="K11" s="61"/>
      <c r="L11" s="61"/>
      <c r="M11" s="61"/>
      <c r="N11" s="62">
        <v>257</v>
      </c>
      <c r="O11" s="63"/>
      <c r="P11" s="64"/>
    </row>
    <row r="12" spans="1:16" x14ac:dyDescent="0.15">
      <c r="A12" s="53" t="s">
        <v>159</v>
      </c>
      <c r="C12" s="59"/>
      <c r="D12" s="60"/>
      <c r="E12" s="60"/>
      <c r="F12" s="60"/>
      <c r="G12" s="60" t="s">
        <v>160</v>
      </c>
      <c r="H12" s="60"/>
      <c r="I12" s="60"/>
      <c r="J12" s="60"/>
      <c r="K12" s="61"/>
      <c r="L12" s="61"/>
      <c r="M12" s="61"/>
      <c r="N12" s="62">
        <v>25</v>
      </c>
      <c r="O12" s="63"/>
      <c r="P12" s="64"/>
    </row>
    <row r="13" spans="1:16" x14ac:dyDescent="0.15">
      <c r="A13" s="53" t="s">
        <v>161</v>
      </c>
      <c r="C13" s="59"/>
      <c r="D13" s="60"/>
      <c r="E13" s="60"/>
      <c r="F13" s="60"/>
      <c r="G13" s="60" t="s">
        <v>162</v>
      </c>
      <c r="H13" s="60"/>
      <c r="I13" s="60"/>
      <c r="J13" s="60"/>
      <c r="K13" s="61"/>
      <c r="L13" s="61"/>
      <c r="M13" s="61"/>
      <c r="N13" s="62">
        <v>2</v>
      </c>
      <c r="O13" s="63"/>
      <c r="P13" s="64"/>
    </row>
    <row r="14" spans="1:16" x14ac:dyDescent="0.15">
      <c r="A14" s="53" t="s">
        <v>163</v>
      </c>
      <c r="C14" s="59"/>
      <c r="D14" s="60"/>
      <c r="E14" s="60"/>
      <c r="F14" s="60"/>
      <c r="G14" s="60" t="s">
        <v>34</v>
      </c>
      <c r="H14" s="60"/>
      <c r="I14" s="60"/>
      <c r="J14" s="60"/>
      <c r="K14" s="61"/>
      <c r="L14" s="61"/>
      <c r="M14" s="61"/>
      <c r="N14" s="62">
        <v>41</v>
      </c>
      <c r="O14" s="63"/>
      <c r="P14" s="64"/>
    </row>
    <row r="15" spans="1:16" x14ac:dyDescent="0.15">
      <c r="A15" s="53" t="s">
        <v>164</v>
      </c>
      <c r="C15" s="59"/>
      <c r="D15" s="60"/>
      <c r="E15" s="60"/>
      <c r="F15" s="60" t="s">
        <v>165</v>
      </c>
      <c r="G15" s="60"/>
      <c r="H15" s="60"/>
      <c r="I15" s="60"/>
      <c r="J15" s="60"/>
      <c r="K15" s="61"/>
      <c r="L15" s="61"/>
      <c r="M15" s="61"/>
      <c r="N15" s="62">
        <f>SUM(N16:N19)</f>
        <v>3548</v>
      </c>
      <c r="O15" s="63"/>
      <c r="P15" s="64"/>
    </row>
    <row r="16" spans="1:16" x14ac:dyDescent="0.15">
      <c r="A16" s="53" t="s">
        <v>166</v>
      </c>
      <c r="C16" s="59"/>
      <c r="D16" s="60"/>
      <c r="E16" s="60"/>
      <c r="F16" s="60"/>
      <c r="G16" s="60" t="s">
        <v>167</v>
      </c>
      <c r="H16" s="60"/>
      <c r="I16" s="60"/>
      <c r="J16" s="60"/>
      <c r="K16" s="61"/>
      <c r="L16" s="61"/>
      <c r="M16" s="61"/>
      <c r="N16" s="62">
        <v>1842</v>
      </c>
      <c r="O16" s="63"/>
      <c r="P16" s="64"/>
    </row>
    <row r="17" spans="1:16" x14ac:dyDescent="0.15">
      <c r="A17" s="53" t="s">
        <v>168</v>
      </c>
      <c r="C17" s="59"/>
      <c r="D17" s="60"/>
      <c r="E17" s="60"/>
      <c r="F17" s="60"/>
      <c r="G17" s="60" t="s">
        <v>169</v>
      </c>
      <c r="H17" s="60"/>
      <c r="I17" s="60"/>
      <c r="J17" s="60"/>
      <c r="K17" s="61"/>
      <c r="L17" s="61"/>
      <c r="M17" s="61"/>
      <c r="N17" s="62">
        <v>490</v>
      </c>
      <c r="O17" s="63"/>
      <c r="P17" s="64"/>
    </row>
    <row r="18" spans="1:16" x14ac:dyDescent="0.15">
      <c r="A18" s="53" t="s">
        <v>170</v>
      </c>
      <c r="C18" s="59"/>
      <c r="D18" s="60"/>
      <c r="E18" s="60"/>
      <c r="F18" s="60"/>
      <c r="G18" s="60" t="s">
        <v>171</v>
      </c>
      <c r="H18" s="60"/>
      <c r="I18" s="60"/>
      <c r="J18" s="60"/>
      <c r="K18" s="61"/>
      <c r="L18" s="61"/>
      <c r="M18" s="61"/>
      <c r="N18" s="62">
        <v>1215</v>
      </c>
      <c r="O18" s="63"/>
      <c r="P18" s="64"/>
    </row>
    <row r="19" spans="1:16" x14ac:dyDescent="0.15">
      <c r="A19" s="53" t="s">
        <v>172</v>
      </c>
      <c r="C19" s="59"/>
      <c r="D19" s="60"/>
      <c r="E19" s="60"/>
      <c r="F19" s="60"/>
      <c r="G19" s="60" t="s">
        <v>34</v>
      </c>
      <c r="H19" s="60"/>
      <c r="I19" s="60"/>
      <c r="J19" s="60"/>
      <c r="K19" s="61"/>
      <c r="L19" s="61"/>
      <c r="M19" s="61"/>
      <c r="N19" s="62">
        <v>1</v>
      </c>
      <c r="O19" s="63"/>
      <c r="P19" s="64"/>
    </row>
    <row r="20" spans="1:16" x14ac:dyDescent="0.15">
      <c r="A20" s="53" t="s">
        <v>173</v>
      </c>
      <c r="C20" s="59"/>
      <c r="D20" s="60"/>
      <c r="E20" s="60"/>
      <c r="F20" s="60" t="s">
        <v>174</v>
      </c>
      <c r="G20" s="60"/>
      <c r="H20" s="60"/>
      <c r="I20" s="60"/>
      <c r="J20" s="60"/>
      <c r="K20" s="61"/>
      <c r="L20" s="61"/>
      <c r="M20" s="61"/>
      <c r="N20" s="62">
        <f>SUM(N21:N23)</f>
        <v>19</v>
      </c>
      <c r="O20" s="63"/>
      <c r="P20" s="64"/>
    </row>
    <row r="21" spans="1:16" x14ac:dyDescent="0.15">
      <c r="A21" s="53" t="s">
        <v>175</v>
      </c>
      <c r="C21" s="59"/>
      <c r="D21" s="60"/>
      <c r="E21" s="60"/>
      <c r="F21" s="61"/>
      <c r="G21" s="61" t="s">
        <v>176</v>
      </c>
      <c r="H21" s="61"/>
      <c r="I21" s="60"/>
      <c r="J21" s="60"/>
      <c r="K21" s="61"/>
      <c r="L21" s="61"/>
      <c r="M21" s="61"/>
      <c r="N21" s="76">
        <f>16</f>
        <v>16</v>
      </c>
      <c r="O21" s="63"/>
      <c r="P21" s="64"/>
    </row>
    <row r="22" spans="1:16" x14ac:dyDescent="0.15">
      <c r="A22" s="53" t="s">
        <v>177</v>
      </c>
      <c r="C22" s="59"/>
      <c r="D22" s="60"/>
      <c r="E22" s="60"/>
      <c r="F22" s="61"/>
      <c r="G22" s="60" t="s">
        <v>178</v>
      </c>
      <c r="H22" s="60"/>
      <c r="I22" s="60"/>
      <c r="J22" s="60"/>
      <c r="K22" s="61"/>
      <c r="L22" s="61"/>
      <c r="M22" s="61"/>
      <c r="N22" s="62" t="s">
        <v>47</v>
      </c>
      <c r="O22" s="63"/>
      <c r="P22" s="64"/>
    </row>
    <row r="23" spans="1:16" x14ac:dyDescent="0.15">
      <c r="A23" s="53" t="s">
        <v>179</v>
      </c>
      <c r="C23" s="59"/>
      <c r="D23" s="60"/>
      <c r="E23" s="60"/>
      <c r="F23" s="61"/>
      <c r="G23" s="60" t="s">
        <v>34</v>
      </c>
      <c r="H23" s="60"/>
      <c r="I23" s="60"/>
      <c r="J23" s="60"/>
      <c r="K23" s="61"/>
      <c r="L23" s="61"/>
      <c r="M23" s="61"/>
      <c r="N23" s="62">
        <v>3</v>
      </c>
      <c r="O23" s="63"/>
      <c r="P23" s="64"/>
    </row>
    <row r="24" spans="1:16" x14ac:dyDescent="0.15">
      <c r="A24" s="53" t="s">
        <v>180</v>
      </c>
      <c r="C24" s="59"/>
      <c r="D24" s="60"/>
      <c r="E24" s="61" t="s">
        <v>181</v>
      </c>
      <c r="F24" s="61"/>
      <c r="G24" s="60"/>
      <c r="H24" s="60"/>
      <c r="I24" s="60"/>
      <c r="J24" s="60"/>
      <c r="K24" s="61"/>
      <c r="L24" s="61"/>
      <c r="M24" s="61"/>
      <c r="N24" s="62">
        <f>SUM(N25:N28)</f>
        <v>64</v>
      </c>
      <c r="O24" s="63"/>
      <c r="P24" s="64"/>
    </row>
    <row r="25" spans="1:16" x14ac:dyDescent="0.15">
      <c r="A25" s="53" t="s">
        <v>182</v>
      </c>
      <c r="C25" s="65"/>
      <c r="D25" s="66"/>
      <c r="E25" s="66"/>
      <c r="F25" s="66" t="s">
        <v>183</v>
      </c>
      <c r="G25" s="66"/>
      <c r="H25" s="66"/>
      <c r="I25" s="66"/>
      <c r="J25" s="66"/>
      <c r="K25" s="67"/>
      <c r="L25" s="67"/>
      <c r="M25" s="67"/>
      <c r="N25" s="68">
        <v>61</v>
      </c>
      <c r="O25" s="69"/>
      <c r="P25" s="64"/>
    </row>
    <row r="26" spans="1:16" x14ac:dyDescent="0.15">
      <c r="A26" s="53" t="s">
        <v>184</v>
      </c>
      <c r="C26" s="59"/>
      <c r="D26" s="60"/>
      <c r="E26" s="60"/>
      <c r="F26" s="60" t="s">
        <v>185</v>
      </c>
      <c r="G26" s="60"/>
      <c r="H26" s="60"/>
      <c r="I26" s="60"/>
      <c r="J26" s="60"/>
      <c r="K26" s="61"/>
      <c r="L26" s="61"/>
      <c r="M26" s="61"/>
      <c r="N26" s="62" t="s">
        <v>47</v>
      </c>
      <c r="O26" s="63"/>
      <c r="P26" s="64"/>
    </row>
    <row r="27" spans="1:16" x14ac:dyDescent="0.15">
      <c r="A27" s="53" t="s">
        <v>186</v>
      </c>
      <c r="C27" s="59"/>
      <c r="D27" s="60"/>
      <c r="E27" s="60"/>
      <c r="F27" s="60" t="s">
        <v>187</v>
      </c>
      <c r="G27" s="60"/>
      <c r="H27" s="60"/>
      <c r="I27" s="60"/>
      <c r="J27" s="60"/>
      <c r="K27" s="61"/>
      <c r="L27" s="61"/>
      <c r="M27" s="61"/>
      <c r="N27" s="62" t="s">
        <v>47</v>
      </c>
      <c r="O27" s="63"/>
      <c r="P27" s="64"/>
    </row>
    <row r="28" spans="1:16" x14ac:dyDescent="0.15">
      <c r="A28" s="53" t="s">
        <v>188</v>
      </c>
      <c r="C28" s="59"/>
      <c r="D28" s="60"/>
      <c r="E28" s="60"/>
      <c r="F28" s="60" t="s">
        <v>34</v>
      </c>
      <c r="G28" s="60"/>
      <c r="H28" s="60"/>
      <c r="I28" s="60"/>
      <c r="J28" s="60"/>
      <c r="K28" s="61"/>
      <c r="L28" s="61"/>
      <c r="M28" s="61"/>
      <c r="N28" s="62">
        <v>3</v>
      </c>
      <c r="O28" s="63"/>
      <c r="P28" s="64"/>
    </row>
    <row r="29" spans="1:16" x14ac:dyDescent="0.15">
      <c r="A29" s="53" t="s">
        <v>189</v>
      </c>
      <c r="C29" s="59"/>
      <c r="D29" s="60" t="s">
        <v>190</v>
      </c>
      <c r="E29" s="60"/>
      <c r="F29" s="60"/>
      <c r="G29" s="60"/>
      <c r="H29" s="60"/>
      <c r="I29" s="60"/>
      <c r="J29" s="60"/>
      <c r="K29" s="61"/>
      <c r="L29" s="61"/>
      <c r="M29" s="61"/>
      <c r="N29" s="62">
        <f>SUM(N30:N31)</f>
        <v>970</v>
      </c>
      <c r="O29" s="63"/>
      <c r="P29" s="64"/>
    </row>
    <row r="30" spans="1:16" x14ac:dyDescent="0.15">
      <c r="A30" s="53" t="s">
        <v>191</v>
      </c>
      <c r="C30" s="59"/>
      <c r="D30" s="60"/>
      <c r="E30" s="60" t="s">
        <v>192</v>
      </c>
      <c r="F30" s="60"/>
      <c r="G30" s="60"/>
      <c r="H30" s="60"/>
      <c r="I30" s="60"/>
      <c r="J30" s="60"/>
      <c r="K30" s="70"/>
      <c r="L30" s="70"/>
      <c r="M30" s="70"/>
      <c r="N30" s="62">
        <v>594</v>
      </c>
      <c r="O30" s="63"/>
      <c r="P30" s="64"/>
    </row>
    <row r="31" spans="1:16" x14ac:dyDescent="0.15">
      <c r="A31" s="53" t="s">
        <v>193</v>
      </c>
      <c r="C31" s="59"/>
      <c r="D31" s="60"/>
      <c r="E31" s="60" t="s">
        <v>34</v>
      </c>
      <c r="F31" s="60"/>
      <c r="G31" s="61"/>
      <c r="H31" s="60"/>
      <c r="I31" s="60"/>
      <c r="J31" s="60"/>
      <c r="K31" s="70"/>
      <c r="L31" s="70"/>
      <c r="M31" s="70"/>
      <c r="N31" s="62">
        <v>376</v>
      </c>
      <c r="O31" s="63"/>
      <c r="P31" s="64"/>
    </row>
    <row r="32" spans="1:16" x14ac:dyDescent="0.15">
      <c r="A32" s="53" t="s">
        <v>194</v>
      </c>
      <c r="C32" s="71" t="s">
        <v>195</v>
      </c>
      <c r="D32" s="72"/>
      <c r="E32" s="72"/>
      <c r="F32" s="72"/>
      <c r="G32" s="72"/>
      <c r="H32" s="72"/>
      <c r="I32" s="72"/>
      <c r="J32" s="72"/>
      <c r="K32" s="73"/>
      <c r="L32" s="73"/>
      <c r="M32" s="73"/>
      <c r="N32" s="74">
        <f>-(N8-N29)</f>
        <v>-2986</v>
      </c>
      <c r="O32" s="75"/>
      <c r="P32" s="64"/>
    </row>
    <row r="33" spans="1:16" x14ac:dyDescent="0.15">
      <c r="A33" s="53" t="s">
        <v>196</v>
      </c>
      <c r="C33" s="59"/>
      <c r="D33" s="60" t="s">
        <v>197</v>
      </c>
      <c r="E33" s="60"/>
      <c r="F33" s="61"/>
      <c r="G33" s="60"/>
      <c r="H33" s="60"/>
      <c r="I33" s="60"/>
      <c r="J33" s="60"/>
      <c r="K33" s="61"/>
      <c r="L33" s="61"/>
      <c r="M33" s="61"/>
      <c r="N33" s="62">
        <f>SUM(N34:N38)</f>
        <v>543</v>
      </c>
      <c r="O33" s="63"/>
      <c r="P33" s="64"/>
    </row>
    <row r="34" spans="1:16" x14ac:dyDescent="0.15">
      <c r="A34" s="53" t="s">
        <v>198</v>
      </c>
      <c r="C34" s="59"/>
      <c r="D34" s="60"/>
      <c r="E34" s="61" t="s">
        <v>199</v>
      </c>
      <c r="F34" s="61"/>
      <c r="G34" s="60"/>
      <c r="H34" s="60"/>
      <c r="I34" s="60"/>
      <c r="J34" s="60"/>
      <c r="K34" s="61"/>
      <c r="L34" s="61"/>
      <c r="M34" s="61"/>
      <c r="N34" s="62" t="s">
        <v>47</v>
      </c>
      <c r="O34" s="63"/>
      <c r="P34" s="64"/>
    </row>
    <row r="35" spans="1:16" x14ac:dyDescent="0.15">
      <c r="A35" s="53" t="s">
        <v>200</v>
      </c>
      <c r="C35" s="59"/>
      <c r="D35" s="60"/>
      <c r="E35" s="61" t="s">
        <v>201</v>
      </c>
      <c r="F35" s="61"/>
      <c r="G35" s="60"/>
      <c r="H35" s="60"/>
      <c r="I35" s="60"/>
      <c r="J35" s="60"/>
      <c r="K35" s="61"/>
      <c r="L35" s="61"/>
      <c r="M35" s="61"/>
      <c r="N35" s="62">
        <v>543</v>
      </c>
      <c r="O35" s="63"/>
      <c r="P35" s="64"/>
    </row>
    <row r="36" spans="1:16" x14ac:dyDescent="0.15">
      <c r="A36" s="53" t="s">
        <v>202</v>
      </c>
      <c r="C36" s="59"/>
      <c r="D36" s="60"/>
      <c r="E36" s="61" t="s">
        <v>203</v>
      </c>
      <c r="F36" s="61"/>
      <c r="G36" s="60"/>
      <c r="H36" s="61"/>
      <c r="I36" s="60"/>
      <c r="J36" s="60"/>
      <c r="K36" s="61"/>
      <c r="L36" s="61"/>
      <c r="M36" s="61"/>
      <c r="N36" s="62" t="s">
        <v>47</v>
      </c>
      <c r="O36" s="63"/>
      <c r="P36" s="64"/>
    </row>
    <row r="37" spans="1:16" x14ac:dyDescent="0.15">
      <c r="A37" s="53" t="s">
        <v>204</v>
      </c>
      <c r="C37" s="59"/>
      <c r="D37" s="60"/>
      <c r="E37" s="60" t="s">
        <v>205</v>
      </c>
      <c r="F37" s="60"/>
      <c r="G37" s="60"/>
      <c r="H37" s="60"/>
      <c r="I37" s="60"/>
      <c r="J37" s="60"/>
      <c r="K37" s="61"/>
      <c r="L37" s="61"/>
      <c r="M37" s="61"/>
      <c r="N37" s="62" t="s">
        <v>47</v>
      </c>
      <c r="O37" s="63"/>
      <c r="P37" s="64"/>
    </row>
    <row r="38" spans="1:16" x14ac:dyDescent="0.15">
      <c r="A38" s="53" t="s">
        <v>206</v>
      </c>
      <c r="C38" s="59"/>
      <c r="D38" s="60"/>
      <c r="E38" s="60" t="s">
        <v>34</v>
      </c>
      <c r="F38" s="60"/>
      <c r="G38" s="60"/>
      <c r="H38" s="60"/>
      <c r="I38" s="60"/>
      <c r="J38" s="60"/>
      <c r="K38" s="61"/>
      <c r="L38" s="61"/>
      <c r="M38" s="61"/>
      <c r="N38" s="76" t="s">
        <v>47</v>
      </c>
      <c r="O38" s="63"/>
      <c r="P38" s="64"/>
    </row>
    <row r="39" spans="1:16" x14ac:dyDescent="0.15">
      <c r="A39" s="53" t="s">
        <v>207</v>
      </c>
      <c r="C39" s="59"/>
      <c r="D39" s="60" t="s">
        <v>208</v>
      </c>
      <c r="E39" s="60"/>
      <c r="F39" s="60"/>
      <c r="G39" s="60"/>
      <c r="H39" s="60"/>
      <c r="I39" s="60"/>
      <c r="J39" s="60"/>
      <c r="K39" s="70"/>
      <c r="L39" s="70"/>
      <c r="M39" s="70"/>
      <c r="N39" s="62">
        <f>SUM(N40:N41)</f>
        <v>17</v>
      </c>
      <c r="O39" s="63"/>
      <c r="P39" s="64"/>
    </row>
    <row r="40" spans="1:16" x14ac:dyDescent="0.15">
      <c r="A40" s="53" t="s">
        <v>209</v>
      </c>
      <c r="C40" s="59"/>
      <c r="D40" s="60"/>
      <c r="E40" s="60" t="s">
        <v>210</v>
      </c>
      <c r="F40" s="60"/>
      <c r="G40" s="60"/>
      <c r="H40" s="60"/>
      <c r="I40" s="60"/>
      <c r="J40" s="60"/>
      <c r="K40" s="70"/>
      <c r="L40" s="70"/>
      <c r="M40" s="70"/>
      <c r="N40" s="62">
        <v>16</v>
      </c>
      <c r="O40" s="63"/>
      <c r="P40" s="64"/>
    </row>
    <row r="41" spans="1:16" ht="14.25" thickBot="1" x14ac:dyDescent="0.2">
      <c r="A41" s="53" t="s">
        <v>211</v>
      </c>
      <c r="C41" s="59"/>
      <c r="D41" s="60"/>
      <c r="E41" s="60" t="s">
        <v>34</v>
      </c>
      <c r="F41" s="60"/>
      <c r="G41" s="60"/>
      <c r="H41" s="60"/>
      <c r="I41" s="60"/>
      <c r="J41" s="60"/>
      <c r="K41" s="70"/>
      <c r="L41" s="70"/>
      <c r="M41" s="70"/>
      <c r="N41" s="62">
        <v>1</v>
      </c>
      <c r="O41" s="63"/>
      <c r="P41" s="64"/>
    </row>
    <row r="42" spans="1:16" ht="14.25" thickBot="1" x14ac:dyDescent="0.2">
      <c r="A42" s="53" t="s">
        <v>212</v>
      </c>
      <c r="C42" s="77" t="s">
        <v>213</v>
      </c>
      <c r="D42" s="78"/>
      <c r="E42" s="78"/>
      <c r="F42" s="78"/>
      <c r="G42" s="78"/>
      <c r="H42" s="78"/>
      <c r="I42" s="78"/>
      <c r="J42" s="78"/>
      <c r="K42" s="79"/>
      <c r="L42" s="79"/>
      <c r="M42" s="79"/>
      <c r="N42" s="80">
        <f>N32+N39-N33</f>
        <v>-3512</v>
      </c>
      <c r="O42" s="81"/>
      <c r="P42" s="64"/>
    </row>
    <row r="43" spans="1:16" s="83" customFormat="1" ht="3.75" customHeight="1" x14ac:dyDescent="0.15">
      <c r="A43" s="82"/>
      <c r="C43" s="84"/>
      <c r="D43" s="84"/>
      <c r="E43" s="85"/>
      <c r="F43" s="85"/>
      <c r="G43" s="85"/>
      <c r="H43" s="85"/>
      <c r="I43" s="85"/>
      <c r="J43" s="86"/>
      <c r="K43" s="86"/>
      <c r="L43" s="86"/>
    </row>
    <row r="44" spans="1:16" s="83" customFormat="1" ht="15.6" customHeight="1" x14ac:dyDescent="0.15">
      <c r="A44" s="82"/>
      <c r="C44" s="87"/>
      <c r="D44" s="87"/>
      <c r="E44" s="88"/>
      <c r="F44" s="88"/>
      <c r="G44" s="88"/>
      <c r="H44" s="88"/>
      <c r="I44" s="88"/>
      <c r="J44" s="89"/>
      <c r="K44" s="89"/>
      <c r="L44" s="89"/>
    </row>
  </sheetData>
  <mergeCells count="6">
    <mergeCell ref="N1:P1"/>
    <mergeCell ref="C3:O3"/>
    <mergeCell ref="C4:O4"/>
    <mergeCell ref="C5:O5"/>
    <mergeCell ref="C7:M7"/>
    <mergeCell ref="N7:O7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26"/>
  <sheetViews>
    <sheetView showGridLines="0" view="pageBreakPreview" topLeftCell="B1" zoomScale="80" zoomScaleNormal="85" zoomScaleSheetLayoutView="80" workbookViewId="0">
      <selection activeCell="D1" sqref="D1"/>
    </sheetView>
  </sheetViews>
  <sheetFormatPr defaultRowHeight="12.75" x14ac:dyDescent="0.15"/>
  <cols>
    <col min="1" max="1" width="0" style="92" hidden="1" customWidth="1"/>
    <col min="2" max="2" width="1.125" style="91" customWidth="1"/>
    <col min="3" max="3" width="1.625" style="91" customWidth="1"/>
    <col min="4" max="9" width="2" style="91" customWidth="1"/>
    <col min="10" max="10" width="15.375" style="91" customWidth="1"/>
    <col min="11" max="11" width="21.625" style="91" bestFit="1" customWidth="1"/>
    <col min="12" max="12" width="3" style="91" bestFit="1" customWidth="1"/>
    <col min="13" max="13" width="21.625" style="91" bestFit="1" customWidth="1"/>
    <col min="14" max="14" width="3" style="91" bestFit="1" customWidth="1"/>
    <col min="15" max="15" width="21.625" style="91" bestFit="1" customWidth="1"/>
    <col min="16" max="16" width="3" style="91" bestFit="1" customWidth="1"/>
    <col min="17" max="17" width="1" style="91" customWidth="1"/>
    <col min="18" max="16384" width="9" style="91"/>
  </cols>
  <sheetData>
    <row r="1" spans="1:17" ht="13.5" x14ac:dyDescent="0.15">
      <c r="A1"/>
      <c r="B1"/>
      <c r="C1" s="3" t="s">
        <v>394</v>
      </c>
      <c r="D1"/>
      <c r="E1"/>
      <c r="F1"/>
      <c r="G1"/>
      <c r="H1"/>
      <c r="I1"/>
      <c r="J1"/>
      <c r="K1"/>
      <c r="L1"/>
      <c r="M1"/>
      <c r="N1"/>
      <c r="O1" s="364" t="s">
        <v>214</v>
      </c>
      <c r="P1" s="364"/>
      <c r="Q1"/>
    </row>
    <row r="3" spans="1:17" ht="24" x14ac:dyDescent="0.25">
      <c r="B3" s="93"/>
      <c r="C3" s="373" t="s">
        <v>215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</row>
    <row r="4" spans="1:17" ht="17.25" x14ac:dyDescent="0.2">
      <c r="B4" s="94"/>
      <c r="C4" s="374" t="s">
        <v>216</v>
      </c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</row>
    <row r="5" spans="1:17" ht="17.25" x14ac:dyDescent="0.2">
      <c r="B5" s="94"/>
      <c r="C5" s="374" t="s">
        <v>150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</row>
    <row r="6" spans="1:17" ht="15.75" customHeight="1" thickBot="1" x14ac:dyDescent="0.2">
      <c r="B6" s="95"/>
      <c r="C6" s="96"/>
      <c r="D6" s="96"/>
      <c r="E6" s="96"/>
      <c r="F6" s="96"/>
      <c r="G6" s="96"/>
      <c r="H6" s="96"/>
      <c r="I6" s="96"/>
      <c r="J6" s="97"/>
      <c r="K6" s="96"/>
      <c r="L6" s="97"/>
      <c r="M6" s="96"/>
      <c r="N6" s="96"/>
      <c r="O6" s="96"/>
      <c r="P6" s="98" t="s">
        <v>3</v>
      </c>
    </row>
    <row r="7" spans="1:17" ht="12.75" customHeight="1" x14ac:dyDescent="0.15">
      <c r="B7" s="99"/>
      <c r="C7" s="375" t="s">
        <v>6</v>
      </c>
      <c r="D7" s="376"/>
      <c r="E7" s="376"/>
      <c r="F7" s="376"/>
      <c r="G7" s="376"/>
      <c r="H7" s="376"/>
      <c r="I7" s="376"/>
      <c r="J7" s="377"/>
      <c r="K7" s="381" t="s">
        <v>217</v>
      </c>
      <c r="L7" s="376"/>
      <c r="M7" s="100"/>
      <c r="N7" s="100"/>
      <c r="O7" s="100"/>
      <c r="P7" s="101"/>
    </row>
    <row r="8" spans="1:17" ht="29.25" customHeight="1" thickBot="1" x14ac:dyDescent="0.2">
      <c r="A8" s="92" t="s">
        <v>4</v>
      </c>
      <c r="B8" s="99"/>
      <c r="C8" s="378"/>
      <c r="D8" s="379"/>
      <c r="E8" s="379"/>
      <c r="F8" s="379"/>
      <c r="G8" s="379"/>
      <c r="H8" s="379"/>
      <c r="I8" s="379"/>
      <c r="J8" s="380"/>
      <c r="K8" s="382"/>
      <c r="L8" s="379"/>
      <c r="M8" s="383" t="s">
        <v>218</v>
      </c>
      <c r="N8" s="384"/>
      <c r="O8" s="383" t="s">
        <v>219</v>
      </c>
      <c r="P8" s="385"/>
    </row>
    <row r="9" spans="1:17" ht="15.95" customHeight="1" x14ac:dyDescent="0.15">
      <c r="A9" s="92" t="s">
        <v>220</v>
      </c>
      <c r="B9" s="102"/>
      <c r="C9" s="103" t="s">
        <v>221</v>
      </c>
      <c r="D9" s="104"/>
      <c r="E9" s="104"/>
      <c r="F9" s="104"/>
      <c r="G9" s="104"/>
      <c r="H9" s="104"/>
      <c r="I9" s="104"/>
      <c r="J9" s="105"/>
      <c r="K9" s="334">
        <f>M9+O9</f>
        <v>11733</v>
      </c>
      <c r="L9" s="106"/>
      <c r="M9" s="334">
        <v>12960</v>
      </c>
      <c r="N9" s="335"/>
      <c r="O9" s="334">
        <v>-1227</v>
      </c>
      <c r="P9" s="107"/>
    </row>
    <row r="10" spans="1:17" ht="15.95" customHeight="1" x14ac:dyDescent="0.15">
      <c r="A10" s="92" t="s">
        <v>222</v>
      </c>
      <c r="B10" s="102"/>
      <c r="C10" s="27"/>
      <c r="D10" s="20" t="s">
        <v>223</v>
      </c>
      <c r="E10" s="20"/>
      <c r="F10" s="20"/>
      <c r="G10" s="20"/>
      <c r="H10" s="20"/>
      <c r="I10" s="20"/>
      <c r="J10" s="108"/>
      <c r="K10" s="109">
        <f>'行政コスト計算書（一般） '!N42</f>
        <v>-3512</v>
      </c>
      <c r="L10" s="110"/>
      <c r="M10" s="388"/>
      <c r="N10" s="389"/>
      <c r="O10" s="109">
        <f>K10</f>
        <v>-3512</v>
      </c>
      <c r="P10" s="111"/>
    </row>
    <row r="11" spans="1:17" ht="15.95" customHeight="1" x14ac:dyDescent="0.15">
      <c r="A11" s="92" t="s">
        <v>224</v>
      </c>
      <c r="B11" s="99"/>
      <c r="C11" s="112"/>
      <c r="D11" s="108" t="s">
        <v>225</v>
      </c>
      <c r="E11" s="108"/>
      <c r="F11" s="108"/>
      <c r="G11" s="108"/>
      <c r="H11" s="108"/>
      <c r="I11" s="108"/>
      <c r="J11" s="108"/>
      <c r="K11" s="109">
        <f>SUM(K12:K13)</f>
        <v>2790</v>
      </c>
      <c r="L11" s="110"/>
      <c r="M11" s="386"/>
      <c r="N11" s="390"/>
      <c r="O11" s="109">
        <f t="shared" ref="O11:O13" si="0">K11</f>
        <v>2790</v>
      </c>
      <c r="P11" s="111"/>
    </row>
    <row r="12" spans="1:17" ht="15.95" customHeight="1" x14ac:dyDescent="0.15">
      <c r="A12" s="92" t="s">
        <v>226</v>
      </c>
      <c r="B12" s="99"/>
      <c r="C12" s="113"/>
      <c r="D12" s="108"/>
      <c r="E12" s="114" t="s">
        <v>227</v>
      </c>
      <c r="F12" s="114"/>
      <c r="G12" s="114"/>
      <c r="H12" s="114"/>
      <c r="I12" s="114"/>
      <c r="J12" s="108"/>
      <c r="K12" s="109">
        <v>2790</v>
      </c>
      <c r="L12" s="110"/>
      <c r="M12" s="386"/>
      <c r="N12" s="390"/>
      <c r="O12" s="109">
        <f t="shared" si="0"/>
        <v>2790</v>
      </c>
      <c r="P12" s="111"/>
    </row>
    <row r="13" spans="1:17" ht="15.95" customHeight="1" x14ac:dyDescent="0.15">
      <c r="A13" s="92" t="s">
        <v>228</v>
      </c>
      <c r="B13" s="99"/>
      <c r="C13" s="115"/>
      <c r="D13" s="116"/>
      <c r="E13" s="116" t="s">
        <v>229</v>
      </c>
      <c r="F13" s="116"/>
      <c r="G13" s="116"/>
      <c r="H13" s="116"/>
      <c r="I13" s="116"/>
      <c r="J13" s="117"/>
      <c r="K13" s="118">
        <v>0</v>
      </c>
      <c r="L13" s="119"/>
      <c r="M13" s="391"/>
      <c r="N13" s="392"/>
      <c r="O13" s="109">
        <f t="shared" si="0"/>
        <v>0</v>
      </c>
      <c r="P13" s="120"/>
    </row>
    <row r="14" spans="1:17" ht="15.95" customHeight="1" x14ac:dyDescent="0.15">
      <c r="A14" s="92" t="s">
        <v>230</v>
      </c>
      <c r="B14" s="99"/>
      <c r="C14" s="121"/>
      <c r="D14" s="122" t="s">
        <v>231</v>
      </c>
      <c r="E14" s="123"/>
      <c r="F14" s="122"/>
      <c r="G14" s="122"/>
      <c r="H14" s="122"/>
      <c r="I14" s="122"/>
      <c r="J14" s="124"/>
      <c r="K14" s="125">
        <f>K10+K11</f>
        <v>-722</v>
      </c>
      <c r="L14" s="126"/>
      <c r="M14" s="393"/>
      <c r="N14" s="394"/>
      <c r="O14" s="125">
        <f>K14</f>
        <v>-722</v>
      </c>
      <c r="P14" s="127"/>
    </row>
    <row r="15" spans="1:17" ht="15.95" customHeight="1" x14ac:dyDescent="0.15">
      <c r="A15" s="92" t="s">
        <v>232</v>
      </c>
      <c r="B15" s="99"/>
      <c r="C15" s="27"/>
      <c r="D15" s="128" t="s">
        <v>233</v>
      </c>
      <c r="E15" s="128"/>
      <c r="F15" s="128"/>
      <c r="G15" s="114"/>
      <c r="H15" s="114"/>
      <c r="I15" s="114"/>
      <c r="J15" s="108"/>
      <c r="K15" s="371"/>
      <c r="L15" s="372"/>
      <c r="M15" s="109">
        <f>SUM(M16:M19)</f>
        <v>-473</v>
      </c>
      <c r="N15" s="129"/>
      <c r="O15" s="109">
        <f>-M15</f>
        <v>473</v>
      </c>
      <c r="P15" s="111"/>
    </row>
    <row r="16" spans="1:17" ht="15.95" customHeight="1" x14ac:dyDescent="0.15">
      <c r="A16" s="92" t="s">
        <v>234</v>
      </c>
      <c r="B16" s="99"/>
      <c r="C16" s="27"/>
      <c r="D16" s="128"/>
      <c r="E16" s="128" t="s">
        <v>235</v>
      </c>
      <c r="F16" s="114"/>
      <c r="G16" s="114"/>
      <c r="H16" s="114"/>
      <c r="I16" s="114"/>
      <c r="J16" s="108"/>
      <c r="K16" s="371"/>
      <c r="L16" s="372"/>
      <c r="M16" s="109">
        <v>1431</v>
      </c>
      <c r="N16" s="129"/>
      <c r="O16" s="109">
        <f t="shared" ref="O16:O18" si="1">-M16</f>
        <v>-1431</v>
      </c>
      <c r="P16" s="111"/>
    </row>
    <row r="17" spans="1:17" ht="15.95" customHeight="1" x14ac:dyDescent="0.15">
      <c r="A17" s="92" t="s">
        <v>236</v>
      </c>
      <c r="B17" s="99"/>
      <c r="C17" s="27"/>
      <c r="D17" s="128"/>
      <c r="E17" s="128" t="s">
        <v>237</v>
      </c>
      <c r="F17" s="128"/>
      <c r="G17" s="114"/>
      <c r="H17" s="114"/>
      <c r="I17" s="114"/>
      <c r="J17" s="108"/>
      <c r="K17" s="371"/>
      <c r="L17" s="372"/>
      <c r="M17" s="109">
        <f>-2485</f>
        <v>-2485</v>
      </c>
      <c r="N17" s="129"/>
      <c r="O17" s="109">
        <f t="shared" si="1"/>
        <v>2485</v>
      </c>
      <c r="P17" s="111"/>
    </row>
    <row r="18" spans="1:17" ht="15.95" customHeight="1" x14ac:dyDescent="0.15">
      <c r="A18" s="92" t="s">
        <v>238</v>
      </c>
      <c r="B18" s="99"/>
      <c r="C18" s="27"/>
      <c r="D18" s="128"/>
      <c r="E18" s="128" t="s">
        <v>239</v>
      </c>
      <c r="F18" s="128"/>
      <c r="G18" s="114"/>
      <c r="H18" s="114"/>
      <c r="I18" s="114"/>
      <c r="J18" s="108"/>
      <c r="K18" s="371"/>
      <c r="L18" s="372"/>
      <c r="M18" s="109">
        <v>581</v>
      </c>
      <c r="N18" s="129"/>
      <c r="O18" s="109">
        <f t="shared" si="1"/>
        <v>-581</v>
      </c>
      <c r="P18" s="111"/>
    </row>
    <row r="19" spans="1:17" ht="15.95" customHeight="1" x14ac:dyDescent="0.15">
      <c r="A19" s="92" t="s">
        <v>240</v>
      </c>
      <c r="B19" s="99"/>
      <c r="C19" s="27"/>
      <c r="D19" s="128"/>
      <c r="E19" s="128" t="s">
        <v>241</v>
      </c>
      <c r="F19" s="128"/>
      <c r="G19" s="114"/>
      <c r="H19" s="21"/>
      <c r="I19" s="114"/>
      <c r="J19" s="108"/>
      <c r="K19" s="371"/>
      <c r="L19" s="372"/>
      <c r="M19" s="109" t="s">
        <v>47</v>
      </c>
      <c r="N19" s="129"/>
      <c r="O19" s="109" t="s">
        <v>47</v>
      </c>
      <c r="P19" s="111"/>
    </row>
    <row r="20" spans="1:17" ht="15.95" customHeight="1" x14ac:dyDescent="0.15">
      <c r="A20" s="92" t="s">
        <v>242</v>
      </c>
      <c r="B20" s="99"/>
      <c r="C20" s="27"/>
      <c r="D20" s="128" t="s">
        <v>243</v>
      </c>
      <c r="E20" s="114"/>
      <c r="F20" s="114"/>
      <c r="G20" s="114"/>
      <c r="H20" s="114"/>
      <c r="I20" s="114"/>
      <c r="J20" s="108"/>
      <c r="K20" s="109" t="s">
        <v>99</v>
      </c>
      <c r="L20" s="110"/>
      <c r="M20" s="109" t="s">
        <v>47</v>
      </c>
      <c r="N20" s="129"/>
      <c r="O20" s="386"/>
      <c r="P20" s="387"/>
    </row>
    <row r="21" spans="1:17" ht="15.95" customHeight="1" x14ac:dyDescent="0.15">
      <c r="A21" s="92" t="s">
        <v>244</v>
      </c>
      <c r="B21" s="99"/>
      <c r="C21" s="27"/>
      <c r="D21" s="128" t="s">
        <v>245</v>
      </c>
      <c r="E21" s="128"/>
      <c r="F21" s="114"/>
      <c r="G21" s="114"/>
      <c r="H21" s="114"/>
      <c r="I21" s="114"/>
      <c r="J21" s="108"/>
      <c r="K21" s="109" t="s">
        <v>99</v>
      </c>
      <c r="L21" s="110"/>
      <c r="M21" s="109" t="s">
        <v>47</v>
      </c>
      <c r="N21" s="129"/>
      <c r="O21" s="386"/>
      <c r="P21" s="387"/>
    </row>
    <row r="22" spans="1:17" ht="15.95" customHeight="1" x14ac:dyDescent="0.15">
      <c r="A22" s="92" t="s">
        <v>246</v>
      </c>
      <c r="B22" s="99"/>
      <c r="C22" s="115"/>
      <c r="D22" s="116" t="s">
        <v>34</v>
      </c>
      <c r="E22" s="116"/>
      <c r="F22" s="116"/>
      <c r="G22" s="130"/>
      <c r="H22" s="130"/>
      <c r="I22" s="130"/>
      <c r="J22" s="117"/>
      <c r="K22" s="118" t="s">
        <v>99</v>
      </c>
      <c r="L22" s="119"/>
      <c r="M22" s="118" t="s">
        <v>47</v>
      </c>
      <c r="N22" s="131"/>
      <c r="O22" s="118" t="s">
        <v>47</v>
      </c>
      <c r="P22" s="120"/>
      <c r="Q22" s="132"/>
    </row>
    <row r="23" spans="1:17" ht="15.95" customHeight="1" thickBot="1" x14ac:dyDescent="0.2">
      <c r="A23" s="92" t="s">
        <v>247</v>
      </c>
      <c r="B23" s="99"/>
      <c r="C23" s="133"/>
      <c r="D23" s="134" t="s">
        <v>248</v>
      </c>
      <c r="E23" s="134"/>
      <c r="F23" s="135"/>
      <c r="G23" s="135"/>
      <c r="H23" s="136"/>
      <c r="I23" s="135"/>
      <c r="J23" s="137"/>
      <c r="K23" s="138">
        <f>K14+SUM(K20:K22)</f>
        <v>-722</v>
      </c>
      <c r="L23" s="139"/>
      <c r="M23" s="138">
        <f>SUM(M16:M22)</f>
        <v>-473</v>
      </c>
      <c r="N23" s="140"/>
      <c r="O23" s="138">
        <f>O14+SUM(O16:O22)</f>
        <v>-249</v>
      </c>
      <c r="P23" s="141"/>
      <c r="Q23" s="132"/>
    </row>
    <row r="24" spans="1:17" ht="15.95" customHeight="1" thickBot="1" x14ac:dyDescent="0.2">
      <c r="A24" s="92" t="s">
        <v>249</v>
      </c>
      <c r="B24" s="99"/>
      <c r="C24" s="142" t="s">
        <v>250</v>
      </c>
      <c r="D24" s="143"/>
      <c r="E24" s="143"/>
      <c r="F24" s="143"/>
      <c r="G24" s="144"/>
      <c r="H24" s="144"/>
      <c r="I24" s="144"/>
      <c r="J24" s="145"/>
      <c r="K24" s="146">
        <f>K9+K23</f>
        <v>11011</v>
      </c>
      <c r="L24" s="147"/>
      <c r="M24" s="146">
        <f>M9+M23</f>
        <v>12487</v>
      </c>
      <c r="N24" s="148"/>
      <c r="O24" s="146">
        <f>O9+O23</f>
        <v>-1476</v>
      </c>
      <c r="P24" s="149"/>
      <c r="Q24" s="132"/>
    </row>
    <row r="25" spans="1:17" ht="6.75" customHeight="1" x14ac:dyDescent="0.15">
      <c r="B25" s="99"/>
      <c r="C25" s="150"/>
      <c r="D25" s="151"/>
      <c r="E25" s="151"/>
      <c r="F25" s="151"/>
      <c r="G25" s="151"/>
      <c r="H25" s="151"/>
      <c r="I25" s="151"/>
      <c r="J25" s="151"/>
      <c r="K25" s="99"/>
      <c r="L25" s="99"/>
      <c r="M25" s="99"/>
      <c r="N25" s="99"/>
      <c r="O25" s="99"/>
      <c r="P25" s="99"/>
      <c r="Q25" s="132"/>
    </row>
    <row r="26" spans="1:17" ht="15.6" customHeight="1" x14ac:dyDescent="0.15">
      <c r="B26" s="99"/>
      <c r="C26" s="152"/>
      <c r="D26" s="153"/>
      <c r="F26" s="154"/>
      <c r="G26" s="155"/>
      <c r="H26" s="154"/>
      <c r="I26" s="154"/>
      <c r="J26" s="152"/>
      <c r="K26" s="99"/>
      <c r="L26" s="99"/>
      <c r="M26" s="99"/>
      <c r="N26" s="99"/>
      <c r="O26" s="99"/>
      <c r="P26" s="99"/>
      <c r="Q26" s="132"/>
    </row>
  </sheetData>
  <mergeCells count="20">
    <mergeCell ref="K16:L16"/>
    <mergeCell ref="K17:L17"/>
    <mergeCell ref="K18:L18"/>
    <mergeCell ref="K19:L19"/>
    <mergeCell ref="O20:P20"/>
    <mergeCell ref="O21:P21"/>
    <mergeCell ref="M10:N10"/>
    <mergeCell ref="M11:N11"/>
    <mergeCell ref="M12:N12"/>
    <mergeCell ref="M13:N13"/>
    <mergeCell ref="M14:N14"/>
    <mergeCell ref="K15:L15"/>
    <mergeCell ref="O1:P1"/>
    <mergeCell ref="C3:P3"/>
    <mergeCell ref="C4:P4"/>
    <mergeCell ref="C5:P5"/>
    <mergeCell ref="C7:J8"/>
    <mergeCell ref="K7:L8"/>
    <mergeCell ref="M8:N8"/>
    <mergeCell ref="O8:P8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63"/>
  <sheetViews>
    <sheetView view="pageBreakPreview" topLeftCell="B1" zoomScaleNormal="85" zoomScaleSheetLayoutView="100" workbookViewId="0">
      <selection activeCell="D1" sqref="D1"/>
    </sheetView>
  </sheetViews>
  <sheetFormatPr defaultRowHeight="13.5" x14ac:dyDescent="0.15"/>
  <cols>
    <col min="1" max="1" width="0" style="8" hidden="1" customWidth="1"/>
    <col min="2" max="2" width="0.75" style="5" customWidth="1"/>
    <col min="3" max="11" width="2.125" style="5" customWidth="1"/>
    <col min="12" max="12" width="13.25" style="5" customWidth="1"/>
    <col min="13" max="13" width="21.625" style="5" bestFit="1" customWidth="1"/>
    <col min="14" max="14" width="3" style="5" customWidth="1"/>
    <col min="15" max="15" width="0.75" style="55" customWidth="1"/>
    <col min="16" max="16384" width="9" style="9"/>
  </cols>
  <sheetData>
    <row r="1" spans="1:15" x14ac:dyDescent="0.15">
      <c r="B1" s="156"/>
      <c r="C1" s="3" t="s">
        <v>394</v>
      </c>
      <c r="D1" s="54"/>
      <c r="E1" s="54"/>
      <c r="F1" s="54"/>
      <c r="G1" s="54"/>
      <c r="H1" s="54"/>
      <c r="M1" s="364" t="s">
        <v>251</v>
      </c>
      <c r="N1" s="364"/>
      <c r="O1" s="364"/>
    </row>
    <row r="2" spans="1:15" s="55" customFormat="1" x14ac:dyDescent="0.15">
      <c r="A2" s="8"/>
      <c r="B2" s="156"/>
      <c r="C2" s="156"/>
      <c r="D2" s="54"/>
      <c r="E2" s="54"/>
      <c r="F2" s="54"/>
      <c r="G2" s="54"/>
      <c r="H2" s="54"/>
      <c r="I2" s="5"/>
      <c r="J2" s="5"/>
      <c r="K2" s="5"/>
      <c r="L2" s="5"/>
      <c r="M2" s="5"/>
      <c r="N2" s="5"/>
    </row>
    <row r="3" spans="1:15" s="55" customFormat="1" ht="24" x14ac:dyDescent="0.15">
      <c r="A3" s="8"/>
      <c r="B3" s="157"/>
      <c r="C3" s="407" t="s">
        <v>252</v>
      </c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5" s="55" customFormat="1" ht="14.25" x14ac:dyDescent="0.15">
      <c r="A4" s="158"/>
      <c r="B4" s="159"/>
      <c r="C4" s="408" t="s">
        <v>216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</row>
    <row r="5" spans="1:15" s="55" customFormat="1" ht="14.25" x14ac:dyDescent="0.15">
      <c r="A5" s="158"/>
      <c r="B5" s="159"/>
      <c r="C5" s="408" t="s">
        <v>150</v>
      </c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5" s="55" customFormat="1" ht="14.25" thickBot="1" x14ac:dyDescent="0.2">
      <c r="A6" s="158"/>
      <c r="B6" s="159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 t="s">
        <v>3</v>
      </c>
    </row>
    <row r="7" spans="1:15" s="55" customFormat="1" x14ac:dyDescent="0.15">
      <c r="A7" s="158"/>
      <c r="B7" s="159"/>
      <c r="C7" s="409" t="s">
        <v>6</v>
      </c>
      <c r="D7" s="410"/>
      <c r="E7" s="410"/>
      <c r="F7" s="410"/>
      <c r="G7" s="410"/>
      <c r="H7" s="410"/>
      <c r="I7" s="410"/>
      <c r="J7" s="411"/>
      <c r="K7" s="411"/>
      <c r="L7" s="412"/>
      <c r="M7" s="416" t="s">
        <v>7</v>
      </c>
      <c r="N7" s="417"/>
    </row>
    <row r="8" spans="1:15" s="55" customFormat="1" ht="14.25" thickBot="1" x14ac:dyDescent="0.2">
      <c r="A8" s="158" t="s">
        <v>4</v>
      </c>
      <c r="B8" s="159"/>
      <c r="C8" s="413"/>
      <c r="D8" s="414"/>
      <c r="E8" s="414"/>
      <c r="F8" s="414"/>
      <c r="G8" s="414"/>
      <c r="H8" s="414"/>
      <c r="I8" s="414"/>
      <c r="J8" s="414"/>
      <c r="K8" s="414"/>
      <c r="L8" s="415"/>
      <c r="M8" s="418"/>
      <c r="N8" s="419"/>
    </row>
    <row r="9" spans="1:15" s="55" customFormat="1" x14ac:dyDescent="0.15">
      <c r="A9" s="162"/>
      <c r="B9" s="163"/>
      <c r="C9" s="164" t="s">
        <v>253</v>
      </c>
      <c r="D9" s="165"/>
      <c r="E9" s="165"/>
      <c r="F9" s="166"/>
      <c r="G9" s="166"/>
      <c r="H9" s="167"/>
      <c r="I9" s="166"/>
      <c r="J9" s="167"/>
      <c r="K9" s="167"/>
      <c r="L9" s="168"/>
      <c r="M9" s="169"/>
      <c r="N9" s="170"/>
      <c r="O9" s="171"/>
    </row>
    <row r="10" spans="1:15" s="55" customFormat="1" x14ac:dyDescent="0.15">
      <c r="A10" s="8" t="s">
        <v>254</v>
      </c>
      <c r="B10" s="5"/>
      <c r="C10" s="172"/>
      <c r="D10" s="173" t="s">
        <v>255</v>
      </c>
      <c r="E10" s="173"/>
      <c r="F10" s="174"/>
      <c r="G10" s="174"/>
      <c r="H10" s="160"/>
      <c r="I10" s="174"/>
      <c r="J10" s="160"/>
      <c r="K10" s="160"/>
      <c r="L10" s="175"/>
      <c r="M10" s="176">
        <f>M11+M16</f>
        <v>2741</v>
      </c>
      <c r="N10" s="177"/>
      <c r="O10" s="171"/>
    </row>
    <row r="11" spans="1:15" s="55" customFormat="1" x14ac:dyDescent="0.15">
      <c r="A11" s="8" t="s">
        <v>256</v>
      </c>
      <c r="B11" s="5"/>
      <c r="C11" s="172"/>
      <c r="D11" s="173"/>
      <c r="E11" s="173" t="s">
        <v>257</v>
      </c>
      <c r="F11" s="174"/>
      <c r="G11" s="174"/>
      <c r="H11" s="174"/>
      <c r="I11" s="174"/>
      <c r="J11" s="160"/>
      <c r="K11" s="160"/>
      <c r="L11" s="175"/>
      <c r="M11" s="176">
        <f>SUM(M12:M15)</f>
        <v>2677</v>
      </c>
      <c r="N11" s="177"/>
      <c r="O11" s="171"/>
    </row>
    <row r="12" spans="1:15" s="55" customFormat="1" x14ac:dyDescent="0.15">
      <c r="A12" s="8" t="s">
        <v>258</v>
      </c>
      <c r="B12" s="5"/>
      <c r="C12" s="172"/>
      <c r="D12" s="173"/>
      <c r="E12" s="173"/>
      <c r="F12" s="174" t="s">
        <v>259</v>
      </c>
      <c r="G12" s="174"/>
      <c r="H12" s="174"/>
      <c r="I12" s="174"/>
      <c r="J12" s="160"/>
      <c r="K12" s="160"/>
      <c r="L12" s="175"/>
      <c r="M12" s="176">
        <v>324</v>
      </c>
      <c r="N12" s="177"/>
      <c r="O12" s="171"/>
    </row>
    <row r="13" spans="1:15" s="55" customFormat="1" x14ac:dyDescent="0.15">
      <c r="A13" s="8" t="s">
        <v>260</v>
      </c>
      <c r="B13" s="5"/>
      <c r="C13" s="172"/>
      <c r="D13" s="173"/>
      <c r="E13" s="173"/>
      <c r="F13" s="174" t="s">
        <v>261</v>
      </c>
      <c r="G13" s="174"/>
      <c r="H13" s="174"/>
      <c r="I13" s="174"/>
      <c r="J13" s="160"/>
      <c r="K13" s="160"/>
      <c r="L13" s="175"/>
      <c r="M13" s="176">
        <v>2333</v>
      </c>
      <c r="N13" s="177"/>
      <c r="O13" s="171"/>
    </row>
    <row r="14" spans="1:15" s="55" customFormat="1" x14ac:dyDescent="0.15">
      <c r="A14" s="8" t="s">
        <v>262</v>
      </c>
      <c r="B14" s="5"/>
      <c r="C14" s="178"/>
      <c r="D14" s="160"/>
      <c r="E14" s="160"/>
      <c r="F14" s="160" t="s">
        <v>263</v>
      </c>
      <c r="G14" s="160"/>
      <c r="H14" s="160"/>
      <c r="I14" s="160"/>
      <c r="J14" s="160"/>
      <c r="K14" s="160"/>
      <c r="L14" s="175"/>
      <c r="M14" s="176">
        <v>17</v>
      </c>
      <c r="N14" s="177"/>
      <c r="O14" s="171"/>
    </row>
    <row r="15" spans="1:15" s="55" customFormat="1" x14ac:dyDescent="0.15">
      <c r="A15" s="8" t="s">
        <v>264</v>
      </c>
      <c r="B15" s="5"/>
      <c r="C15" s="179"/>
      <c r="D15" s="180"/>
      <c r="E15" s="160"/>
      <c r="F15" s="180" t="s">
        <v>265</v>
      </c>
      <c r="G15" s="180"/>
      <c r="H15" s="180"/>
      <c r="I15" s="180"/>
      <c r="J15" s="160"/>
      <c r="K15" s="160"/>
      <c r="L15" s="175"/>
      <c r="M15" s="176">
        <v>3</v>
      </c>
      <c r="N15" s="177"/>
      <c r="O15" s="171"/>
    </row>
    <row r="16" spans="1:15" s="55" customFormat="1" x14ac:dyDescent="0.15">
      <c r="A16" s="8" t="s">
        <v>266</v>
      </c>
      <c r="B16" s="5"/>
      <c r="C16" s="178"/>
      <c r="D16" s="180"/>
      <c r="E16" s="160" t="s">
        <v>267</v>
      </c>
      <c r="F16" s="180"/>
      <c r="G16" s="180"/>
      <c r="H16" s="180"/>
      <c r="I16" s="180"/>
      <c r="J16" s="160"/>
      <c r="K16" s="160"/>
      <c r="L16" s="175"/>
      <c r="M16" s="176">
        <f>SUM(M17:M20)</f>
        <v>64</v>
      </c>
      <c r="N16" s="177"/>
      <c r="O16" s="171"/>
    </row>
    <row r="17" spans="1:15" s="55" customFormat="1" x14ac:dyDescent="0.15">
      <c r="A17" s="8" t="s">
        <v>268</v>
      </c>
      <c r="B17" s="5"/>
      <c r="C17" s="178"/>
      <c r="D17" s="180"/>
      <c r="E17" s="180"/>
      <c r="F17" s="160" t="s">
        <v>269</v>
      </c>
      <c r="G17" s="180"/>
      <c r="H17" s="180"/>
      <c r="I17" s="180"/>
      <c r="J17" s="160"/>
      <c r="K17" s="160"/>
      <c r="L17" s="175"/>
      <c r="M17" s="176">
        <v>61</v>
      </c>
      <c r="N17" s="177"/>
      <c r="O17" s="171"/>
    </row>
    <row r="18" spans="1:15" s="55" customFormat="1" x14ac:dyDescent="0.15">
      <c r="A18" s="8" t="s">
        <v>270</v>
      </c>
      <c r="B18" s="5"/>
      <c r="C18" s="178"/>
      <c r="D18" s="180"/>
      <c r="E18" s="180"/>
      <c r="F18" s="160" t="s">
        <v>271</v>
      </c>
      <c r="G18" s="180"/>
      <c r="H18" s="180"/>
      <c r="I18" s="180"/>
      <c r="J18" s="160"/>
      <c r="K18" s="160"/>
      <c r="L18" s="175"/>
      <c r="M18" s="176" t="s">
        <v>47</v>
      </c>
      <c r="N18" s="177"/>
      <c r="O18" s="171"/>
    </row>
    <row r="19" spans="1:15" s="55" customFormat="1" x14ac:dyDescent="0.15">
      <c r="A19" s="8" t="s">
        <v>272</v>
      </c>
      <c r="B19" s="5"/>
      <c r="C19" s="178"/>
      <c r="D19" s="160"/>
      <c r="E19" s="180"/>
      <c r="F19" s="160" t="s">
        <v>273</v>
      </c>
      <c r="G19" s="180"/>
      <c r="H19" s="180"/>
      <c r="I19" s="180"/>
      <c r="J19" s="160"/>
      <c r="K19" s="160"/>
      <c r="L19" s="175"/>
      <c r="M19" s="176" t="s">
        <v>47</v>
      </c>
      <c r="N19" s="181"/>
      <c r="O19" s="171"/>
    </row>
    <row r="20" spans="1:15" s="55" customFormat="1" x14ac:dyDescent="0.15">
      <c r="A20" s="8" t="s">
        <v>274</v>
      </c>
      <c r="B20" s="5"/>
      <c r="C20" s="178"/>
      <c r="D20" s="160"/>
      <c r="E20" s="182"/>
      <c r="F20" s="180" t="s">
        <v>265</v>
      </c>
      <c r="G20" s="160"/>
      <c r="H20" s="180"/>
      <c r="I20" s="180"/>
      <c r="J20" s="160"/>
      <c r="K20" s="160"/>
      <c r="L20" s="175"/>
      <c r="M20" s="176">
        <v>3</v>
      </c>
      <c r="N20" s="177"/>
      <c r="O20" s="171"/>
    </row>
    <row r="21" spans="1:15" s="55" customFormat="1" x14ac:dyDescent="0.15">
      <c r="A21" s="8" t="s">
        <v>275</v>
      </c>
      <c r="B21" s="5"/>
      <c r="C21" s="178"/>
      <c r="D21" s="160" t="s">
        <v>276</v>
      </c>
      <c r="E21" s="182"/>
      <c r="F21" s="180"/>
      <c r="G21" s="180"/>
      <c r="H21" s="180"/>
      <c r="I21" s="180"/>
      <c r="J21" s="160"/>
      <c r="K21" s="160"/>
      <c r="L21" s="175"/>
      <c r="M21" s="176">
        <f>SUM(M22:M25)</f>
        <v>3395</v>
      </c>
      <c r="N21" s="177"/>
      <c r="O21" s="171"/>
    </row>
    <row r="22" spans="1:15" s="55" customFormat="1" x14ac:dyDescent="0.15">
      <c r="A22" s="8" t="s">
        <v>277</v>
      </c>
      <c r="B22" s="5"/>
      <c r="C22" s="178"/>
      <c r="D22" s="160"/>
      <c r="E22" s="182" t="s">
        <v>278</v>
      </c>
      <c r="F22" s="180"/>
      <c r="G22" s="180"/>
      <c r="H22" s="180"/>
      <c r="I22" s="180"/>
      <c r="J22" s="160"/>
      <c r="K22" s="160"/>
      <c r="L22" s="175"/>
      <c r="M22" s="176">
        <v>2425</v>
      </c>
      <c r="N22" s="177"/>
      <c r="O22" s="171"/>
    </row>
    <row r="23" spans="1:15" s="55" customFormat="1" x14ac:dyDescent="0.15">
      <c r="A23" s="8" t="s">
        <v>279</v>
      </c>
      <c r="B23" s="5"/>
      <c r="C23" s="178"/>
      <c r="D23" s="160"/>
      <c r="E23" s="182" t="s">
        <v>280</v>
      </c>
      <c r="F23" s="180"/>
      <c r="G23" s="180"/>
      <c r="H23" s="180"/>
      <c r="I23" s="180"/>
      <c r="J23" s="160"/>
      <c r="K23" s="160"/>
      <c r="L23" s="175"/>
      <c r="M23" s="176" t="s">
        <v>47</v>
      </c>
      <c r="N23" s="177"/>
      <c r="O23" s="171"/>
    </row>
    <row r="24" spans="1:15" s="55" customFormat="1" x14ac:dyDescent="0.15">
      <c r="A24" s="8" t="s">
        <v>281</v>
      </c>
      <c r="B24" s="5"/>
      <c r="C24" s="178"/>
      <c r="D24" s="160"/>
      <c r="E24" s="182" t="s">
        <v>282</v>
      </c>
      <c r="F24" s="180"/>
      <c r="G24" s="180"/>
      <c r="H24" s="180"/>
      <c r="I24" s="180"/>
      <c r="J24" s="160"/>
      <c r="K24" s="160"/>
      <c r="L24" s="175"/>
      <c r="M24" s="176">
        <v>594</v>
      </c>
      <c r="N24" s="177"/>
      <c r="O24" s="171"/>
    </row>
    <row r="25" spans="1:15" s="55" customFormat="1" x14ac:dyDescent="0.15">
      <c r="A25" s="8" t="s">
        <v>283</v>
      </c>
      <c r="B25" s="5"/>
      <c r="C25" s="183"/>
      <c r="D25" s="184"/>
      <c r="E25" s="20" t="s">
        <v>284</v>
      </c>
      <c r="F25" s="21"/>
      <c r="G25" s="21"/>
      <c r="H25" s="21"/>
      <c r="I25" s="20"/>
      <c r="J25" s="184"/>
      <c r="K25" s="184"/>
      <c r="L25" s="185"/>
      <c r="M25" s="186">
        <v>376</v>
      </c>
      <c r="N25" s="187"/>
      <c r="O25" s="188"/>
    </row>
    <row r="26" spans="1:15" s="55" customFormat="1" x14ac:dyDescent="0.15">
      <c r="A26" s="8" t="s">
        <v>285</v>
      </c>
      <c r="B26" s="5"/>
      <c r="C26" s="178"/>
      <c r="D26" s="160" t="s">
        <v>286</v>
      </c>
      <c r="E26" s="182"/>
      <c r="F26" s="180"/>
      <c r="G26" s="180"/>
      <c r="H26" s="180"/>
      <c r="I26" s="182"/>
      <c r="J26" s="160"/>
      <c r="K26" s="160"/>
      <c r="L26" s="175"/>
      <c r="M26" s="176">
        <f>M28</f>
        <v>543</v>
      </c>
      <c r="N26" s="177"/>
      <c r="O26" s="171"/>
    </row>
    <row r="27" spans="1:15" s="55" customFormat="1" x14ac:dyDescent="0.15">
      <c r="A27" s="8" t="s">
        <v>287</v>
      </c>
      <c r="B27" s="5"/>
      <c r="C27" s="178"/>
      <c r="D27" s="160"/>
      <c r="E27" s="182" t="s">
        <v>288</v>
      </c>
      <c r="F27" s="180"/>
      <c r="G27" s="180"/>
      <c r="H27" s="180"/>
      <c r="I27" s="180"/>
      <c r="J27" s="160"/>
      <c r="K27" s="160"/>
      <c r="L27" s="175"/>
      <c r="M27" s="176" t="s">
        <v>47</v>
      </c>
      <c r="N27" s="177"/>
      <c r="O27" s="171"/>
    </row>
    <row r="28" spans="1:15" s="55" customFormat="1" x14ac:dyDescent="0.15">
      <c r="A28" s="8" t="s">
        <v>289</v>
      </c>
      <c r="B28" s="5"/>
      <c r="C28" s="178"/>
      <c r="D28" s="160"/>
      <c r="E28" s="182" t="s">
        <v>265</v>
      </c>
      <c r="F28" s="180"/>
      <c r="G28" s="180"/>
      <c r="H28" s="180"/>
      <c r="I28" s="180"/>
      <c r="J28" s="160"/>
      <c r="K28" s="160"/>
      <c r="L28" s="175"/>
      <c r="M28" s="176">
        <v>543</v>
      </c>
      <c r="N28" s="177"/>
      <c r="O28" s="171"/>
    </row>
    <row r="29" spans="1:15" s="55" customFormat="1" x14ac:dyDescent="0.15">
      <c r="A29" s="8" t="s">
        <v>290</v>
      </c>
      <c r="B29" s="5"/>
      <c r="C29" s="178"/>
      <c r="D29" s="160" t="s">
        <v>291</v>
      </c>
      <c r="E29" s="182"/>
      <c r="F29" s="180"/>
      <c r="G29" s="180"/>
      <c r="H29" s="180"/>
      <c r="I29" s="180"/>
      <c r="J29" s="160"/>
      <c r="K29" s="160"/>
      <c r="L29" s="175"/>
      <c r="M29" s="176">
        <v>1</v>
      </c>
      <c r="N29" s="177"/>
      <c r="O29" s="171"/>
    </row>
    <row r="30" spans="1:15" s="55" customFormat="1" x14ac:dyDescent="0.15">
      <c r="A30" s="8" t="s">
        <v>292</v>
      </c>
      <c r="B30" s="5"/>
      <c r="C30" s="189" t="s">
        <v>293</v>
      </c>
      <c r="D30" s="190"/>
      <c r="E30" s="191"/>
      <c r="F30" s="192"/>
      <c r="G30" s="192"/>
      <c r="H30" s="192"/>
      <c r="I30" s="192"/>
      <c r="J30" s="190"/>
      <c r="K30" s="190"/>
      <c r="L30" s="193"/>
      <c r="M30" s="194">
        <f>-M10+M21+M29-M26</f>
        <v>112</v>
      </c>
      <c r="N30" s="195"/>
      <c r="O30" s="171"/>
    </row>
    <row r="31" spans="1:15" s="55" customFormat="1" x14ac:dyDescent="0.15">
      <c r="A31" s="8"/>
      <c r="B31" s="5"/>
      <c r="C31" s="178" t="s">
        <v>294</v>
      </c>
      <c r="D31" s="160"/>
      <c r="E31" s="182"/>
      <c r="F31" s="180"/>
      <c r="G31" s="180"/>
      <c r="H31" s="180"/>
      <c r="I31" s="182"/>
      <c r="J31" s="160"/>
      <c r="K31" s="160"/>
      <c r="L31" s="175"/>
      <c r="M31" s="196"/>
      <c r="N31" s="197"/>
      <c r="O31" s="171"/>
    </row>
    <row r="32" spans="1:15" s="55" customFormat="1" x14ac:dyDescent="0.15">
      <c r="A32" s="8" t="s">
        <v>295</v>
      </c>
      <c r="B32" s="5"/>
      <c r="C32" s="178"/>
      <c r="D32" s="160" t="s">
        <v>296</v>
      </c>
      <c r="E32" s="182"/>
      <c r="F32" s="180"/>
      <c r="G32" s="180"/>
      <c r="H32" s="180"/>
      <c r="I32" s="180"/>
      <c r="J32" s="160"/>
      <c r="K32" s="160"/>
      <c r="L32" s="175"/>
      <c r="M32" s="176">
        <f>SUM(M33:M37)</f>
        <v>644</v>
      </c>
      <c r="N32" s="177"/>
      <c r="O32" s="171"/>
    </row>
    <row r="33" spans="1:15" s="55" customFormat="1" x14ac:dyDescent="0.15">
      <c r="A33" s="8" t="s">
        <v>297</v>
      </c>
      <c r="B33" s="5"/>
      <c r="C33" s="178"/>
      <c r="D33" s="160"/>
      <c r="E33" s="182" t="s">
        <v>298</v>
      </c>
      <c r="F33" s="180"/>
      <c r="G33" s="180"/>
      <c r="H33" s="180"/>
      <c r="I33" s="180"/>
      <c r="J33" s="160"/>
      <c r="K33" s="160"/>
      <c r="L33" s="175"/>
      <c r="M33" s="176">
        <v>161</v>
      </c>
      <c r="N33" s="177"/>
      <c r="O33" s="171"/>
    </row>
    <row r="34" spans="1:15" s="55" customFormat="1" x14ac:dyDescent="0.15">
      <c r="A34" s="8" t="s">
        <v>299</v>
      </c>
      <c r="B34" s="5"/>
      <c r="C34" s="178"/>
      <c r="D34" s="160"/>
      <c r="E34" s="182" t="s">
        <v>300</v>
      </c>
      <c r="F34" s="180"/>
      <c r="G34" s="180"/>
      <c r="H34" s="180"/>
      <c r="I34" s="180"/>
      <c r="J34" s="160"/>
      <c r="K34" s="160"/>
      <c r="L34" s="175"/>
      <c r="M34" s="176">
        <v>483</v>
      </c>
      <c r="N34" s="177"/>
      <c r="O34" s="171"/>
    </row>
    <row r="35" spans="1:15" s="55" customFormat="1" x14ac:dyDescent="0.15">
      <c r="A35" s="8" t="s">
        <v>301</v>
      </c>
      <c r="B35" s="5"/>
      <c r="C35" s="178"/>
      <c r="D35" s="160"/>
      <c r="E35" s="182" t="s">
        <v>302</v>
      </c>
      <c r="F35" s="180"/>
      <c r="G35" s="180"/>
      <c r="H35" s="180"/>
      <c r="I35" s="180"/>
      <c r="J35" s="160"/>
      <c r="K35" s="160"/>
      <c r="L35" s="175"/>
      <c r="M35" s="176" t="s">
        <v>47</v>
      </c>
      <c r="N35" s="177"/>
      <c r="O35" s="171"/>
    </row>
    <row r="36" spans="1:15" s="55" customFormat="1" x14ac:dyDescent="0.15">
      <c r="A36" s="8" t="s">
        <v>303</v>
      </c>
      <c r="B36" s="5"/>
      <c r="C36" s="178"/>
      <c r="D36" s="160"/>
      <c r="E36" s="182" t="s">
        <v>304</v>
      </c>
      <c r="F36" s="180"/>
      <c r="G36" s="180"/>
      <c r="H36" s="180"/>
      <c r="I36" s="180"/>
      <c r="J36" s="160"/>
      <c r="K36" s="160"/>
      <c r="L36" s="175"/>
      <c r="M36" s="176" t="s">
        <v>47</v>
      </c>
      <c r="N36" s="177"/>
      <c r="O36" s="171"/>
    </row>
    <row r="37" spans="1:15" s="55" customFormat="1" x14ac:dyDescent="0.15">
      <c r="A37" s="8" t="s">
        <v>305</v>
      </c>
      <c r="B37" s="5"/>
      <c r="C37" s="178"/>
      <c r="D37" s="160"/>
      <c r="E37" s="182" t="s">
        <v>265</v>
      </c>
      <c r="F37" s="180"/>
      <c r="G37" s="180"/>
      <c r="H37" s="180"/>
      <c r="I37" s="180"/>
      <c r="J37" s="160"/>
      <c r="K37" s="160"/>
      <c r="L37" s="175"/>
      <c r="M37" s="176" t="s">
        <v>47</v>
      </c>
      <c r="N37" s="177"/>
      <c r="O37" s="171"/>
    </row>
    <row r="38" spans="1:15" s="55" customFormat="1" x14ac:dyDescent="0.15">
      <c r="A38" s="8" t="s">
        <v>306</v>
      </c>
      <c r="B38" s="5"/>
      <c r="C38" s="178"/>
      <c r="D38" s="160" t="s">
        <v>307</v>
      </c>
      <c r="E38" s="182"/>
      <c r="F38" s="180"/>
      <c r="G38" s="180"/>
      <c r="H38" s="180"/>
      <c r="I38" s="182"/>
      <c r="J38" s="160"/>
      <c r="K38" s="160"/>
      <c r="L38" s="175"/>
      <c r="M38" s="176">
        <f>SUM(M39:M43)</f>
        <v>131</v>
      </c>
      <c r="N38" s="177"/>
      <c r="O38" s="171"/>
    </row>
    <row r="39" spans="1:15" s="55" customFormat="1" x14ac:dyDescent="0.15">
      <c r="A39" s="8" t="s">
        <v>308</v>
      </c>
      <c r="B39" s="5"/>
      <c r="C39" s="178"/>
      <c r="D39" s="160"/>
      <c r="E39" s="182" t="s">
        <v>280</v>
      </c>
      <c r="F39" s="180"/>
      <c r="G39" s="180"/>
      <c r="H39" s="180"/>
      <c r="I39" s="182"/>
      <c r="J39" s="160"/>
      <c r="K39" s="160"/>
      <c r="L39" s="175"/>
      <c r="M39" s="176">
        <v>0</v>
      </c>
      <c r="N39" s="177"/>
      <c r="O39" s="171"/>
    </row>
    <row r="40" spans="1:15" s="55" customFormat="1" x14ac:dyDescent="0.15">
      <c r="A40" s="8" t="s">
        <v>309</v>
      </c>
      <c r="B40" s="5"/>
      <c r="C40" s="178"/>
      <c r="D40" s="160"/>
      <c r="E40" s="182" t="s">
        <v>310</v>
      </c>
      <c r="F40" s="180"/>
      <c r="G40" s="180"/>
      <c r="H40" s="180"/>
      <c r="I40" s="182"/>
      <c r="J40" s="160"/>
      <c r="K40" s="160"/>
      <c r="L40" s="175"/>
      <c r="M40" s="176" t="s">
        <v>47</v>
      </c>
      <c r="N40" s="177"/>
      <c r="O40" s="171"/>
    </row>
    <row r="41" spans="1:15" s="55" customFormat="1" x14ac:dyDescent="0.15">
      <c r="A41" s="8" t="s">
        <v>311</v>
      </c>
      <c r="B41" s="5"/>
      <c r="C41" s="178"/>
      <c r="D41" s="160"/>
      <c r="E41" s="182" t="s">
        <v>312</v>
      </c>
      <c r="F41" s="180"/>
      <c r="G41" s="160"/>
      <c r="H41" s="180"/>
      <c r="I41" s="180"/>
      <c r="J41" s="160"/>
      <c r="K41" s="160"/>
      <c r="L41" s="175"/>
      <c r="M41" s="176" t="s">
        <v>47</v>
      </c>
      <c r="N41" s="177"/>
      <c r="O41" s="171"/>
    </row>
    <row r="42" spans="1:15" s="55" customFormat="1" x14ac:dyDescent="0.15">
      <c r="A42" s="8" t="s">
        <v>313</v>
      </c>
      <c r="B42" s="5"/>
      <c r="C42" s="178"/>
      <c r="D42" s="160"/>
      <c r="E42" s="182" t="s">
        <v>314</v>
      </c>
      <c r="F42" s="180"/>
      <c r="G42" s="160"/>
      <c r="H42" s="180"/>
      <c r="I42" s="180"/>
      <c r="J42" s="160"/>
      <c r="K42" s="160"/>
      <c r="L42" s="175"/>
      <c r="M42" s="176">
        <v>16</v>
      </c>
      <c r="N42" s="177"/>
      <c r="O42" s="171"/>
    </row>
    <row r="43" spans="1:15" s="55" customFormat="1" x14ac:dyDescent="0.15">
      <c r="A43" s="8" t="s">
        <v>315</v>
      </c>
      <c r="B43" s="5"/>
      <c r="C43" s="178"/>
      <c r="D43" s="160"/>
      <c r="E43" s="182" t="s">
        <v>284</v>
      </c>
      <c r="F43" s="180"/>
      <c r="G43" s="180"/>
      <c r="H43" s="180"/>
      <c r="I43" s="180"/>
      <c r="J43" s="160"/>
      <c r="K43" s="160"/>
      <c r="L43" s="175"/>
      <c r="M43" s="176">
        <v>115</v>
      </c>
      <c r="N43" s="177"/>
      <c r="O43" s="171"/>
    </row>
    <row r="44" spans="1:15" s="55" customFormat="1" x14ac:dyDescent="0.15">
      <c r="A44" s="8" t="s">
        <v>316</v>
      </c>
      <c r="B44" s="5"/>
      <c r="C44" s="189" t="s">
        <v>317</v>
      </c>
      <c r="D44" s="190"/>
      <c r="E44" s="191"/>
      <c r="F44" s="192"/>
      <c r="G44" s="192"/>
      <c r="H44" s="192"/>
      <c r="I44" s="192"/>
      <c r="J44" s="190"/>
      <c r="K44" s="190"/>
      <c r="L44" s="193"/>
      <c r="M44" s="194">
        <f>-M32+M38</f>
        <v>-513</v>
      </c>
      <c r="N44" s="195"/>
      <c r="O44" s="171"/>
    </row>
    <row r="45" spans="1:15" s="55" customFormat="1" x14ac:dyDescent="0.15">
      <c r="A45" s="8"/>
      <c r="B45" s="5"/>
      <c r="C45" s="178" t="s">
        <v>318</v>
      </c>
      <c r="D45" s="160"/>
      <c r="E45" s="182"/>
      <c r="F45" s="180"/>
      <c r="G45" s="180"/>
      <c r="H45" s="180"/>
      <c r="I45" s="180"/>
      <c r="J45" s="160"/>
      <c r="K45" s="160"/>
      <c r="L45" s="175"/>
      <c r="M45" s="196"/>
      <c r="N45" s="197"/>
      <c r="O45" s="171"/>
    </row>
    <row r="46" spans="1:15" s="55" customFormat="1" x14ac:dyDescent="0.15">
      <c r="A46" s="8" t="s">
        <v>319</v>
      </c>
      <c r="B46" s="5"/>
      <c r="C46" s="178"/>
      <c r="D46" s="160" t="s">
        <v>320</v>
      </c>
      <c r="E46" s="182"/>
      <c r="F46" s="180"/>
      <c r="G46" s="180"/>
      <c r="H46" s="180"/>
      <c r="I46" s="180"/>
      <c r="J46" s="160"/>
      <c r="K46" s="160"/>
      <c r="L46" s="175"/>
      <c r="M46" s="176">
        <f>SUM(M47:M48)</f>
        <v>207</v>
      </c>
      <c r="N46" s="177"/>
      <c r="O46" s="171"/>
    </row>
    <row r="47" spans="1:15" s="55" customFormat="1" x14ac:dyDescent="0.15">
      <c r="A47" s="8" t="s">
        <v>321</v>
      </c>
      <c r="B47" s="5"/>
      <c r="C47" s="178"/>
      <c r="D47" s="160"/>
      <c r="E47" s="182" t="s">
        <v>322</v>
      </c>
      <c r="F47" s="180"/>
      <c r="G47" s="180"/>
      <c r="H47" s="180"/>
      <c r="I47" s="180"/>
      <c r="J47" s="160"/>
      <c r="K47" s="160"/>
      <c r="L47" s="175"/>
      <c r="M47" s="176">
        <v>207</v>
      </c>
      <c r="N47" s="177"/>
      <c r="O47" s="171"/>
    </row>
    <row r="48" spans="1:15" s="55" customFormat="1" x14ac:dyDescent="0.15">
      <c r="A48" s="8" t="s">
        <v>323</v>
      </c>
      <c r="B48" s="5"/>
      <c r="C48" s="178"/>
      <c r="D48" s="160"/>
      <c r="E48" s="182" t="s">
        <v>265</v>
      </c>
      <c r="F48" s="180"/>
      <c r="G48" s="180"/>
      <c r="H48" s="180"/>
      <c r="I48" s="180"/>
      <c r="J48" s="160"/>
      <c r="K48" s="160"/>
      <c r="L48" s="175"/>
      <c r="M48" s="198" t="s">
        <v>47</v>
      </c>
      <c r="N48" s="177"/>
      <c r="O48" s="171"/>
    </row>
    <row r="49" spans="1:15" s="55" customFormat="1" x14ac:dyDescent="0.15">
      <c r="A49" s="8" t="s">
        <v>324</v>
      </c>
      <c r="B49" s="5"/>
      <c r="C49" s="178"/>
      <c r="D49" s="160" t="s">
        <v>325</v>
      </c>
      <c r="E49" s="182"/>
      <c r="F49" s="180"/>
      <c r="G49" s="180"/>
      <c r="H49" s="180"/>
      <c r="I49" s="180"/>
      <c r="J49" s="160"/>
      <c r="K49" s="160"/>
      <c r="L49" s="175"/>
      <c r="M49" s="176">
        <f>SUM(M50:M51)</f>
        <v>598</v>
      </c>
      <c r="N49" s="177"/>
      <c r="O49" s="171"/>
    </row>
    <row r="50" spans="1:15" s="55" customFormat="1" x14ac:dyDescent="0.15">
      <c r="A50" s="8" t="s">
        <v>326</v>
      </c>
      <c r="B50" s="5"/>
      <c r="C50" s="178"/>
      <c r="D50" s="160"/>
      <c r="E50" s="182" t="s">
        <v>327</v>
      </c>
      <c r="F50" s="180"/>
      <c r="G50" s="180"/>
      <c r="H50" s="180"/>
      <c r="I50" s="174"/>
      <c r="J50" s="160"/>
      <c r="K50" s="160"/>
      <c r="L50" s="175"/>
      <c r="M50" s="176">
        <v>477</v>
      </c>
      <c r="N50" s="177"/>
      <c r="O50" s="171"/>
    </row>
    <row r="51" spans="1:15" s="55" customFormat="1" x14ac:dyDescent="0.15">
      <c r="A51" s="8" t="s">
        <v>328</v>
      </c>
      <c r="B51" s="5"/>
      <c r="C51" s="178"/>
      <c r="D51" s="160"/>
      <c r="E51" s="182" t="s">
        <v>284</v>
      </c>
      <c r="F51" s="180"/>
      <c r="G51" s="180"/>
      <c r="H51" s="180"/>
      <c r="I51" s="199"/>
      <c r="J51" s="160"/>
      <c r="K51" s="160"/>
      <c r="L51" s="175"/>
      <c r="M51" s="198">
        <v>121</v>
      </c>
      <c r="N51" s="177"/>
      <c r="O51" s="171"/>
    </row>
    <row r="52" spans="1:15" s="55" customFormat="1" x14ac:dyDescent="0.15">
      <c r="A52" s="8" t="s">
        <v>329</v>
      </c>
      <c r="B52" s="5"/>
      <c r="C52" s="189" t="s">
        <v>330</v>
      </c>
      <c r="D52" s="190"/>
      <c r="E52" s="191"/>
      <c r="F52" s="192"/>
      <c r="G52" s="192"/>
      <c r="H52" s="192"/>
      <c r="I52" s="200"/>
      <c r="J52" s="190"/>
      <c r="K52" s="190"/>
      <c r="L52" s="193"/>
      <c r="M52" s="194">
        <f>-M46+M49</f>
        <v>391</v>
      </c>
      <c r="N52" s="195"/>
      <c r="O52" s="171"/>
    </row>
    <row r="53" spans="1:15" s="55" customFormat="1" x14ac:dyDescent="0.15">
      <c r="A53" s="8" t="s">
        <v>331</v>
      </c>
      <c r="B53" s="5"/>
      <c r="C53" s="395" t="s">
        <v>332</v>
      </c>
      <c r="D53" s="396"/>
      <c r="E53" s="396"/>
      <c r="F53" s="396"/>
      <c r="G53" s="396"/>
      <c r="H53" s="396"/>
      <c r="I53" s="396"/>
      <c r="J53" s="396"/>
      <c r="K53" s="396"/>
      <c r="L53" s="397"/>
      <c r="M53" s="194">
        <f>M30+M44+M52</f>
        <v>-10</v>
      </c>
      <c r="N53" s="195"/>
      <c r="O53" s="171"/>
    </row>
    <row r="54" spans="1:15" s="55" customFormat="1" ht="14.25" thickBot="1" x14ac:dyDescent="0.2">
      <c r="A54" s="8" t="s">
        <v>333</v>
      </c>
      <c r="B54" s="5"/>
      <c r="C54" s="398" t="s">
        <v>334</v>
      </c>
      <c r="D54" s="399"/>
      <c r="E54" s="399"/>
      <c r="F54" s="399"/>
      <c r="G54" s="399"/>
      <c r="H54" s="399"/>
      <c r="I54" s="399"/>
      <c r="J54" s="399"/>
      <c r="K54" s="399"/>
      <c r="L54" s="400"/>
      <c r="M54" s="194">
        <v>298</v>
      </c>
      <c r="N54" s="195"/>
      <c r="O54" s="171"/>
    </row>
    <row r="55" spans="1:15" s="55" customFormat="1" ht="14.25" hidden="1" thickBot="1" x14ac:dyDescent="0.2">
      <c r="A55" s="8">
        <v>4435000</v>
      </c>
      <c r="B55" s="5"/>
      <c r="C55" s="401" t="s">
        <v>335</v>
      </c>
      <c r="D55" s="402"/>
      <c r="E55" s="402"/>
      <c r="F55" s="402"/>
      <c r="G55" s="402"/>
      <c r="H55" s="402"/>
      <c r="I55" s="402"/>
      <c r="J55" s="402"/>
      <c r="K55" s="402"/>
      <c r="L55" s="403"/>
      <c r="M55" s="336" t="s">
        <v>47</v>
      </c>
      <c r="N55" s="195"/>
      <c r="O55" s="171"/>
    </row>
    <row r="56" spans="1:15" s="55" customFormat="1" ht="14.25" thickBot="1" x14ac:dyDescent="0.2">
      <c r="A56" s="8" t="s">
        <v>336</v>
      </c>
      <c r="B56" s="5"/>
      <c r="C56" s="404" t="s">
        <v>337</v>
      </c>
      <c r="D56" s="405"/>
      <c r="E56" s="405"/>
      <c r="F56" s="405"/>
      <c r="G56" s="405"/>
      <c r="H56" s="405"/>
      <c r="I56" s="405"/>
      <c r="J56" s="405"/>
      <c r="K56" s="405"/>
      <c r="L56" s="406"/>
      <c r="M56" s="337">
        <f>M53+M54</f>
        <v>288</v>
      </c>
      <c r="N56" s="201"/>
      <c r="O56" s="171"/>
    </row>
    <row r="57" spans="1:15" s="55" customFormat="1" ht="14.25" thickBot="1" x14ac:dyDescent="0.2">
      <c r="A57" s="8"/>
      <c r="B57" s="5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3"/>
      <c r="N57" s="204"/>
      <c r="O57" s="171"/>
    </row>
    <row r="58" spans="1:15" s="55" customFormat="1" x14ac:dyDescent="0.15">
      <c r="A58" s="8" t="s">
        <v>338</v>
      </c>
      <c r="B58" s="5"/>
      <c r="C58" s="205" t="s">
        <v>339</v>
      </c>
      <c r="D58" s="206"/>
      <c r="E58" s="206"/>
      <c r="F58" s="206"/>
      <c r="G58" s="206"/>
      <c r="H58" s="206"/>
      <c r="I58" s="206"/>
      <c r="J58" s="206"/>
      <c r="K58" s="206"/>
      <c r="L58" s="206"/>
      <c r="M58" s="207">
        <v>4</v>
      </c>
      <c r="N58" s="208"/>
      <c r="O58" s="171"/>
    </row>
    <row r="59" spans="1:15" s="55" customFormat="1" x14ac:dyDescent="0.15">
      <c r="A59" s="8" t="s">
        <v>340</v>
      </c>
      <c r="B59" s="5"/>
      <c r="C59" s="209" t="s">
        <v>341</v>
      </c>
      <c r="D59" s="210"/>
      <c r="E59" s="210"/>
      <c r="F59" s="210"/>
      <c r="G59" s="210"/>
      <c r="H59" s="210"/>
      <c r="I59" s="210"/>
      <c r="J59" s="210"/>
      <c r="K59" s="210"/>
      <c r="L59" s="210"/>
      <c r="M59" s="194">
        <v>2</v>
      </c>
      <c r="N59" s="195"/>
      <c r="O59" s="171"/>
    </row>
    <row r="60" spans="1:15" s="55" customFormat="1" ht="14.25" thickBot="1" x14ac:dyDescent="0.2">
      <c r="A60" s="8" t="s">
        <v>342</v>
      </c>
      <c r="B60" s="5"/>
      <c r="C60" s="211" t="s">
        <v>343</v>
      </c>
      <c r="D60" s="212"/>
      <c r="E60" s="212"/>
      <c r="F60" s="212"/>
      <c r="G60" s="212"/>
      <c r="H60" s="212"/>
      <c r="I60" s="212"/>
      <c r="J60" s="212"/>
      <c r="K60" s="212"/>
      <c r="L60" s="212"/>
      <c r="M60" s="213">
        <f>M58+M59</f>
        <v>6</v>
      </c>
      <c r="N60" s="214"/>
      <c r="O60" s="171"/>
    </row>
    <row r="61" spans="1:15" s="55" customFormat="1" ht="14.25" thickBot="1" x14ac:dyDescent="0.2">
      <c r="A61" s="8" t="s">
        <v>344</v>
      </c>
      <c r="B61" s="5"/>
      <c r="C61" s="215" t="s">
        <v>345</v>
      </c>
      <c r="D61" s="216"/>
      <c r="E61" s="217"/>
      <c r="F61" s="218"/>
      <c r="G61" s="218"/>
      <c r="H61" s="218"/>
      <c r="I61" s="218"/>
      <c r="J61" s="216"/>
      <c r="K61" s="216"/>
      <c r="L61" s="216"/>
      <c r="M61" s="337">
        <f>M56+M60</f>
        <v>294</v>
      </c>
      <c r="N61" s="201"/>
      <c r="O61" s="171"/>
    </row>
    <row r="62" spans="1:15" s="55" customFormat="1" ht="6.75" customHeight="1" x14ac:dyDescent="0.15">
      <c r="A62" s="8"/>
      <c r="B62" s="5"/>
      <c r="C62" s="159"/>
      <c r="D62" s="159"/>
      <c r="E62" s="219"/>
      <c r="F62" s="220"/>
      <c r="G62" s="220"/>
      <c r="H62" s="220"/>
      <c r="I62" s="221"/>
      <c r="J62" s="222"/>
      <c r="K62" s="222"/>
      <c r="L62" s="222"/>
      <c r="M62" s="5"/>
      <c r="N62" s="5"/>
    </row>
    <row r="63" spans="1:15" s="55" customFormat="1" x14ac:dyDescent="0.15">
      <c r="A63" s="8"/>
      <c r="B63" s="5"/>
      <c r="C63" s="159"/>
      <c r="D63" s="223"/>
      <c r="E63" s="219"/>
      <c r="F63" s="220"/>
      <c r="G63" s="220"/>
      <c r="H63" s="220"/>
      <c r="I63" s="224"/>
      <c r="J63" s="222"/>
      <c r="K63" s="222"/>
      <c r="L63" s="222"/>
      <c r="M63" s="5"/>
      <c r="N63" s="5"/>
    </row>
  </sheetData>
  <mergeCells count="10">
    <mergeCell ref="C53:L53"/>
    <mergeCell ref="C54:L54"/>
    <mergeCell ref="C55:L55"/>
    <mergeCell ref="C56:L56"/>
    <mergeCell ref="M1:O1"/>
    <mergeCell ref="C3:N3"/>
    <mergeCell ref="C4:N4"/>
    <mergeCell ref="C5:N5"/>
    <mergeCell ref="C7:L8"/>
    <mergeCell ref="M7:N8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98"/>
  <sheetViews>
    <sheetView view="pageBreakPreview" zoomScaleNormal="85" zoomScaleSheetLayoutView="100" workbookViewId="0">
      <selection activeCell="D1" sqref="D1"/>
    </sheetView>
  </sheetViews>
  <sheetFormatPr defaultRowHeight="13.5" x14ac:dyDescent="0.15"/>
  <cols>
    <col min="1" max="5" width="1.75" style="227" customWidth="1"/>
    <col min="6" max="6" width="19.375" style="227" customWidth="1"/>
    <col min="7" max="10" width="15.125" style="227" customWidth="1"/>
    <col min="11" max="11" width="0" style="227" hidden="1" customWidth="1"/>
    <col min="12" max="16384" width="9" style="227"/>
  </cols>
  <sheetData>
    <row r="1" spans="1:11" ht="16.5" customHeight="1" x14ac:dyDescent="0.15">
      <c r="A1" s="225" t="s">
        <v>346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ht="4.5" customHeight="1" x14ac:dyDescent="0.15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1" ht="14.25" customHeight="1" thickBot="1" x14ac:dyDescent="0.2">
      <c r="A3" s="228" t="s">
        <v>347</v>
      </c>
      <c r="B3" s="229"/>
      <c r="C3" s="229"/>
      <c r="D3" s="229"/>
      <c r="E3" s="229"/>
      <c r="J3" s="230" t="s">
        <v>348</v>
      </c>
    </row>
    <row r="4" spans="1:11" s="232" customFormat="1" ht="12" customHeight="1" x14ac:dyDescent="0.15">
      <c r="A4" s="420" t="s">
        <v>6</v>
      </c>
      <c r="B4" s="421"/>
      <c r="C4" s="421"/>
      <c r="D4" s="421"/>
      <c r="E4" s="421"/>
      <c r="F4" s="231"/>
      <c r="G4" s="426" t="s">
        <v>349</v>
      </c>
      <c r="H4" s="429" t="s">
        <v>350</v>
      </c>
      <c r="I4" s="430"/>
      <c r="J4" s="431"/>
    </row>
    <row r="5" spans="1:11" s="234" customFormat="1" ht="12" customHeight="1" x14ac:dyDescent="0.15">
      <c r="A5" s="422"/>
      <c r="B5" s="423"/>
      <c r="C5" s="423"/>
      <c r="D5" s="423"/>
      <c r="E5" s="423"/>
      <c r="F5" s="233"/>
      <c r="G5" s="427"/>
      <c r="H5" s="432" t="s">
        <v>351</v>
      </c>
      <c r="I5" s="435" t="s">
        <v>352</v>
      </c>
      <c r="J5" s="438" t="s">
        <v>353</v>
      </c>
    </row>
    <row r="6" spans="1:11" s="234" customFormat="1" ht="12" customHeight="1" x14ac:dyDescent="0.15">
      <c r="A6" s="422"/>
      <c r="B6" s="423"/>
      <c r="C6" s="423"/>
      <c r="D6" s="423"/>
      <c r="E6" s="423"/>
      <c r="F6" s="233"/>
      <c r="G6" s="427"/>
      <c r="H6" s="433"/>
      <c r="I6" s="436"/>
      <c r="J6" s="439"/>
    </row>
    <row r="7" spans="1:11" s="234" customFormat="1" ht="12" customHeight="1" x14ac:dyDescent="0.15">
      <c r="A7" s="424"/>
      <c r="B7" s="425"/>
      <c r="C7" s="425"/>
      <c r="D7" s="425"/>
      <c r="E7" s="425"/>
      <c r="F7" s="235"/>
      <c r="G7" s="428"/>
      <c r="H7" s="434"/>
      <c r="I7" s="437"/>
      <c r="J7" s="440"/>
    </row>
    <row r="8" spans="1:11" s="232" customFormat="1" ht="12.75" customHeight="1" x14ac:dyDescent="0.15">
      <c r="A8" s="236" t="s">
        <v>145</v>
      </c>
      <c r="B8" s="237"/>
      <c r="C8" s="237"/>
      <c r="D8" s="237"/>
      <c r="E8" s="237"/>
      <c r="F8" s="237"/>
      <c r="G8" s="238">
        <f>SUM(G9,G67)</f>
        <v>12813</v>
      </c>
      <c r="H8" s="239">
        <f t="shared" ref="H8:J8" si="0">SUM(H9,H67)</f>
        <v>11195</v>
      </c>
      <c r="I8" s="240">
        <f t="shared" si="0"/>
        <v>572</v>
      </c>
      <c r="J8" s="241">
        <f t="shared" si="0"/>
        <v>1046</v>
      </c>
      <c r="K8" s="227" t="b">
        <f>G8=SUM(H8:J8)</f>
        <v>1</v>
      </c>
    </row>
    <row r="9" spans="1:11" s="232" customFormat="1" ht="12.75" customHeight="1" x14ac:dyDescent="0.15">
      <c r="A9" s="242"/>
      <c r="B9" s="243" t="s">
        <v>12</v>
      </c>
      <c r="C9" s="243"/>
      <c r="D9" s="243"/>
      <c r="E9" s="243"/>
      <c r="F9" s="243"/>
      <c r="G9" s="238">
        <f>SUM(G10,G51,G54)</f>
        <v>12487</v>
      </c>
      <c r="H9" s="244">
        <f t="shared" ref="H9:J9" si="1">SUM(H10,H51,H54)</f>
        <v>10926</v>
      </c>
      <c r="I9" s="240">
        <f t="shared" si="1"/>
        <v>547</v>
      </c>
      <c r="J9" s="241">
        <f t="shared" si="1"/>
        <v>1014</v>
      </c>
      <c r="K9" s="227" t="b">
        <f t="shared" ref="K9:K72" si="2">G9=SUM(H9:J9)</f>
        <v>1</v>
      </c>
    </row>
    <row r="10" spans="1:11" s="232" customFormat="1" ht="12.75" customHeight="1" x14ac:dyDescent="0.15">
      <c r="A10" s="242"/>
      <c r="B10" s="243"/>
      <c r="C10" s="243" t="s">
        <v>16</v>
      </c>
      <c r="D10" s="243"/>
      <c r="E10" s="243"/>
      <c r="F10" s="243"/>
      <c r="G10" s="245">
        <f>SUM(G11,G35,G48:G50)</f>
        <v>8685</v>
      </c>
      <c r="H10" s="246">
        <f t="shared" ref="H10:J10" si="3">SUM(H11,H35,H48:H50)</f>
        <v>8142</v>
      </c>
      <c r="I10" s="247">
        <f t="shared" si="3"/>
        <v>543</v>
      </c>
      <c r="J10" s="248">
        <f t="shared" si="3"/>
        <v>0</v>
      </c>
      <c r="K10" s="227" t="b">
        <f t="shared" si="2"/>
        <v>1</v>
      </c>
    </row>
    <row r="11" spans="1:11" s="232" customFormat="1" ht="12.75" customHeight="1" x14ac:dyDescent="0.15">
      <c r="A11" s="242"/>
      <c r="B11" s="243"/>
      <c r="C11" s="243"/>
      <c r="D11" s="243" t="s">
        <v>20</v>
      </c>
      <c r="E11" s="243"/>
      <c r="F11" s="243"/>
      <c r="G11" s="238">
        <f>SUM(G12:G34)</f>
        <v>8684</v>
      </c>
      <c r="H11" s="244">
        <f>SUM(H12:H34)</f>
        <v>8141</v>
      </c>
      <c r="I11" s="247">
        <f t="shared" ref="I11:J11" si="4">SUM(I12:I34)</f>
        <v>543</v>
      </c>
      <c r="J11" s="248">
        <f t="shared" si="4"/>
        <v>0</v>
      </c>
      <c r="K11" s="227" t="b">
        <f t="shared" si="2"/>
        <v>1</v>
      </c>
    </row>
    <row r="12" spans="1:11" s="232" customFormat="1" ht="12.75" customHeight="1" x14ac:dyDescent="0.15">
      <c r="A12" s="242"/>
      <c r="B12" s="243"/>
      <c r="C12" s="243"/>
      <c r="D12" s="243"/>
      <c r="E12" s="243" t="s">
        <v>25</v>
      </c>
      <c r="F12" s="243"/>
      <c r="G12" s="238">
        <v>301</v>
      </c>
      <c r="H12" s="244">
        <v>171</v>
      </c>
      <c r="I12" s="247">
        <v>130</v>
      </c>
      <c r="J12" s="248" t="s">
        <v>99</v>
      </c>
      <c r="K12" s="227" t="b">
        <f t="shared" si="2"/>
        <v>1</v>
      </c>
    </row>
    <row r="13" spans="1:11" s="232" customFormat="1" ht="12.75" customHeight="1" x14ac:dyDescent="0.15">
      <c r="A13" s="236"/>
      <c r="B13" s="237"/>
      <c r="C13" s="237"/>
      <c r="D13" s="237"/>
      <c r="E13" s="237" t="s">
        <v>354</v>
      </c>
      <c r="F13" s="237"/>
      <c r="G13" s="249"/>
      <c r="H13" s="250"/>
      <c r="I13" s="251"/>
      <c r="J13" s="252"/>
      <c r="K13" s="227" t="b">
        <f t="shared" si="2"/>
        <v>1</v>
      </c>
    </row>
    <row r="14" spans="1:11" s="232" customFormat="1" ht="12.75" customHeight="1" x14ac:dyDescent="0.15">
      <c r="A14" s="242"/>
      <c r="B14" s="243"/>
      <c r="C14" s="243"/>
      <c r="D14" s="243"/>
      <c r="E14" s="243" t="s">
        <v>29</v>
      </c>
      <c r="F14" s="253"/>
      <c r="G14" s="238" t="s">
        <v>99</v>
      </c>
      <c r="H14" s="244" t="s">
        <v>99</v>
      </c>
      <c r="I14" s="247" t="s">
        <v>99</v>
      </c>
      <c r="J14" s="248" t="s">
        <v>99</v>
      </c>
      <c r="K14" s="227" t="b">
        <f t="shared" si="2"/>
        <v>0</v>
      </c>
    </row>
    <row r="15" spans="1:11" s="232" customFormat="1" ht="12.75" customHeight="1" x14ac:dyDescent="0.15">
      <c r="A15" s="236"/>
      <c r="B15" s="237"/>
      <c r="C15" s="237"/>
      <c r="D15" s="237"/>
      <c r="E15" s="254" t="s">
        <v>355</v>
      </c>
      <c r="F15" s="237"/>
      <c r="G15" s="249"/>
      <c r="H15" s="250"/>
      <c r="I15" s="251"/>
      <c r="J15" s="252"/>
      <c r="K15" s="227" t="b">
        <f t="shared" si="2"/>
        <v>1</v>
      </c>
    </row>
    <row r="16" spans="1:11" s="232" customFormat="1" ht="12.75" customHeight="1" x14ac:dyDescent="0.15">
      <c r="A16" s="242"/>
      <c r="B16" s="243"/>
      <c r="C16" s="243"/>
      <c r="D16" s="243"/>
      <c r="E16" s="243" t="s">
        <v>33</v>
      </c>
      <c r="F16" s="243"/>
      <c r="G16" s="238">
        <v>25657</v>
      </c>
      <c r="H16" s="244">
        <v>24622</v>
      </c>
      <c r="I16" s="247">
        <v>1035</v>
      </c>
      <c r="J16" s="248" t="s">
        <v>99</v>
      </c>
      <c r="K16" s="227" t="b">
        <f t="shared" si="2"/>
        <v>1</v>
      </c>
    </row>
    <row r="17" spans="1:11" s="232" customFormat="1" ht="12.75" customHeight="1" x14ac:dyDescent="0.15">
      <c r="A17" s="236"/>
      <c r="B17" s="237"/>
      <c r="C17" s="237"/>
      <c r="D17" s="237"/>
      <c r="E17" s="237" t="s">
        <v>37</v>
      </c>
      <c r="F17" s="237"/>
      <c r="G17" s="238">
        <v>-17933</v>
      </c>
      <c r="H17" s="244">
        <v>-17311</v>
      </c>
      <c r="I17" s="247">
        <v>-622</v>
      </c>
      <c r="J17" s="248" t="s">
        <v>99</v>
      </c>
      <c r="K17" s="227" t="b">
        <f t="shared" si="2"/>
        <v>1</v>
      </c>
    </row>
    <row r="18" spans="1:11" s="232" customFormat="1" ht="12.75" customHeight="1" x14ac:dyDescent="0.15">
      <c r="A18" s="242"/>
      <c r="B18" s="243"/>
      <c r="C18" s="243"/>
      <c r="D18" s="243"/>
      <c r="E18" s="243" t="s">
        <v>356</v>
      </c>
      <c r="F18" s="253"/>
      <c r="G18" s="249"/>
      <c r="H18" s="250"/>
      <c r="I18" s="251"/>
      <c r="J18" s="252"/>
      <c r="K18" s="227" t="b">
        <f t="shared" si="2"/>
        <v>1</v>
      </c>
    </row>
    <row r="19" spans="1:11" s="232" customFormat="1" ht="12.75" customHeight="1" x14ac:dyDescent="0.15">
      <c r="A19" s="242"/>
      <c r="B19" s="243"/>
      <c r="C19" s="243"/>
      <c r="D19" s="243"/>
      <c r="E19" s="243" t="s">
        <v>41</v>
      </c>
      <c r="F19" s="243"/>
      <c r="G19" s="238">
        <v>1663</v>
      </c>
      <c r="H19" s="244">
        <v>1663</v>
      </c>
      <c r="I19" s="247" t="s">
        <v>357</v>
      </c>
      <c r="J19" s="248" t="s">
        <v>99</v>
      </c>
      <c r="K19" s="227" t="b">
        <f t="shared" si="2"/>
        <v>1</v>
      </c>
    </row>
    <row r="20" spans="1:11" s="232" customFormat="1" ht="12.75" customHeight="1" x14ac:dyDescent="0.15">
      <c r="A20" s="236"/>
      <c r="B20" s="237"/>
      <c r="C20" s="237"/>
      <c r="D20" s="237"/>
      <c r="E20" s="254" t="s">
        <v>45</v>
      </c>
      <c r="F20" s="237"/>
      <c r="G20" s="238">
        <v>-1004</v>
      </c>
      <c r="H20" s="244">
        <v>-1004</v>
      </c>
      <c r="I20" s="247" t="s">
        <v>357</v>
      </c>
      <c r="J20" s="248" t="s">
        <v>99</v>
      </c>
      <c r="K20" s="227" t="b">
        <f t="shared" si="2"/>
        <v>1</v>
      </c>
    </row>
    <row r="21" spans="1:11" s="232" customFormat="1" ht="12.75" customHeight="1" x14ac:dyDescent="0.15">
      <c r="A21" s="242"/>
      <c r="B21" s="243"/>
      <c r="C21" s="243"/>
      <c r="D21" s="243"/>
      <c r="E21" s="255" t="s">
        <v>358</v>
      </c>
      <c r="F21" s="253"/>
      <c r="G21" s="249"/>
      <c r="H21" s="250"/>
      <c r="I21" s="251"/>
      <c r="J21" s="252"/>
      <c r="K21" s="227" t="b">
        <f t="shared" si="2"/>
        <v>1</v>
      </c>
    </row>
    <row r="22" spans="1:11" s="232" customFormat="1" ht="12.75" customHeight="1" x14ac:dyDescent="0.15">
      <c r="A22" s="242"/>
      <c r="B22" s="243"/>
      <c r="C22" s="243"/>
      <c r="D22" s="243"/>
      <c r="E22" s="243" t="s">
        <v>50</v>
      </c>
      <c r="F22" s="243"/>
      <c r="G22" s="238" t="s">
        <v>99</v>
      </c>
      <c r="H22" s="244" t="s">
        <v>99</v>
      </c>
      <c r="I22" s="247" t="s">
        <v>99</v>
      </c>
      <c r="J22" s="248" t="s">
        <v>99</v>
      </c>
      <c r="K22" s="227" t="b">
        <f t="shared" si="2"/>
        <v>0</v>
      </c>
    </row>
    <row r="23" spans="1:11" s="232" customFormat="1" ht="12.75" customHeight="1" x14ac:dyDescent="0.15">
      <c r="A23" s="236"/>
      <c r="B23" s="237"/>
      <c r="C23" s="237"/>
      <c r="D23" s="237"/>
      <c r="E23" s="237" t="s">
        <v>54</v>
      </c>
      <c r="F23" s="237"/>
      <c r="G23" s="238" t="s">
        <v>99</v>
      </c>
      <c r="H23" s="244" t="s">
        <v>99</v>
      </c>
      <c r="I23" s="247" t="s">
        <v>99</v>
      </c>
      <c r="J23" s="248" t="s">
        <v>99</v>
      </c>
      <c r="K23" s="227" t="b">
        <f t="shared" si="2"/>
        <v>0</v>
      </c>
    </row>
    <row r="24" spans="1:11" s="232" customFormat="1" ht="12.75" customHeight="1" x14ac:dyDescent="0.15">
      <c r="A24" s="242"/>
      <c r="B24" s="243"/>
      <c r="C24" s="243"/>
      <c r="D24" s="243"/>
      <c r="E24" s="243" t="s">
        <v>359</v>
      </c>
      <c r="F24" s="253"/>
      <c r="G24" s="249"/>
      <c r="H24" s="250"/>
      <c r="I24" s="251"/>
      <c r="J24" s="252"/>
      <c r="K24" s="227" t="b">
        <f t="shared" si="2"/>
        <v>1</v>
      </c>
    </row>
    <row r="25" spans="1:11" s="232" customFormat="1" ht="12.75" customHeight="1" x14ac:dyDescent="0.15">
      <c r="A25" s="242"/>
      <c r="B25" s="243"/>
      <c r="C25" s="243"/>
      <c r="D25" s="243"/>
      <c r="E25" s="243" t="s">
        <v>58</v>
      </c>
      <c r="F25" s="243"/>
      <c r="G25" s="238" t="s">
        <v>99</v>
      </c>
      <c r="H25" s="244" t="s">
        <v>99</v>
      </c>
      <c r="I25" s="247" t="s">
        <v>99</v>
      </c>
      <c r="J25" s="248" t="s">
        <v>99</v>
      </c>
      <c r="K25" s="227" t="b">
        <f t="shared" si="2"/>
        <v>0</v>
      </c>
    </row>
    <row r="26" spans="1:11" s="232" customFormat="1" ht="12.75" customHeight="1" x14ac:dyDescent="0.15">
      <c r="A26" s="236"/>
      <c r="B26" s="237"/>
      <c r="C26" s="237"/>
      <c r="D26" s="237"/>
      <c r="E26" s="254" t="s">
        <v>62</v>
      </c>
      <c r="F26" s="237"/>
      <c r="G26" s="238" t="s">
        <v>99</v>
      </c>
      <c r="H26" s="244" t="s">
        <v>99</v>
      </c>
      <c r="I26" s="247" t="s">
        <v>99</v>
      </c>
      <c r="J26" s="248" t="s">
        <v>99</v>
      </c>
      <c r="K26" s="227" t="b">
        <f t="shared" si="2"/>
        <v>0</v>
      </c>
    </row>
    <row r="27" spans="1:11" s="232" customFormat="1" ht="12.75" customHeight="1" x14ac:dyDescent="0.15">
      <c r="A27" s="242"/>
      <c r="B27" s="243"/>
      <c r="C27" s="243"/>
      <c r="D27" s="243"/>
      <c r="E27" s="255" t="s">
        <v>360</v>
      </c>
      <c r="F27" s="253"/>
      <c r="G27" s="249"/>
      <c r="H27" s="250"/>
      <c r="I27" s="251"/>
      <c r="J27" s="252"/>
      <c r="K27" s="227" t="b">
        <f t="shared" si="2"/>
        <v>1</v>
      </c>
    </row>
    <row r="28" spans="1:11" s="232" customFormat="1" ht="12.75" customHeight="1" x14ac:dyDescent="0.15">
      <c r="A28" s="242"/>
      <c r="B28" s="243"/>
      <c r="C28" s="243"/>
      <c r="D28" s="243"/>
      <c r="E28" s="243" t="s">
        <v>66</v>
      </c>
      <c r="F28" s="243"/>
      <c r="G28" s="238" t="s">
        <v>99</v>
      </c>
      <c r="H28" s="244" t="s">
        <v>99</v>
      </c>
      <c r="I28" s="247" t="s">
        <v>99</v>
      </c>
      <c r="J28" s="248" t="s">
        <v>99</v>
      </c>
      <c r="K28" s="227" t="b">
        <f t="shared" si="2"/>
        <v>0</v>
      </c>
    </row>
    <row r="29" spans="1:11" s="232" customFormat="1" ht="12.75" customHeight="1" x14ac:dyDescent="0.15">
      <c r="A29" s="236"/>
      <c r="B29" s="237"/>
      <c r="C29" s="237"/>
      <c r="D29" s="237"/>
      <c r="E29" s="254" t="s">
        <v>70</v>
      </c>
      <c r="F29" s="237"/>
      <c r="G29" s="238" t="s">
        <v>99</v>
      </c>
      <c r="H29" s="244" t="s">
        <v>99</v>
      </c>
      <c r="I29" s="247" t="s">
        <v>99</v>
      </c>
      <c r="J29" s="248" t="s">
        <v>99</v>
      </c>
      <c r="K29" s="227" t="b">
        <f t="shared" si="2"/>
        <v>0</v>
      </c>
    </row>
    <row r="30" spans="1:11" s="232" customFormat="1" ht="12.75" customHeight="1" x14ac:dyDescent="0.15">
      <c r="A30" s="242"/>
      <c r="B30" s="243"/>
      <c r="C30" s="243"/>
      <c r="D30" s="243"/>
      <c r="E30" s="255" t="s">
        <v>361</v>
      </c>
      <c r="F30" s="253"/>
      <c r="G30" s="249"/>
      <c r="H30" s="250"/>
      <c r="I30" s="251"/>
      <c r="J30" s="252"/>
      <c r="K30" s="227" t="b">
        <f t="shared" si="2"/>
        <v>1</v>
      </c>
    </row>
    <row r="31" spans="1:11" s="232" customFormat="1" ht="12.75" customHeight="1" x14ac:dyDescent="0.15">
      <c r="A31" s="242"/>
      <c r="B31" s="243"/>
      <c r="C31" s="243"/>
      <c r="D31" s="243"/>
      <c r="E31" s="243" t="s">
        <v>34</v>
      </c>
      <c r="F31" s="243"/>
      <c r="G31" s="238" t="s">
        <v>99</v>
      </c>
      <c r="H31" s="244" t="s">
        <v>99</v>
      </c>
      <c r="I31" s="247" t="s">
        <v>99</v>
      </c>
      <c r="J31" s="248" t="s">
        <v>99</v>
      </c>
      <c r="K31" s="227" t="b">
        <f t="shared" si="2"/>
        <v>0</v>
      </c>
    </row>
    <row r="32" spans="1:11" s="232" customFormat="1" ht="12.75" customHeight="1" x14ac:dyDescent="0.15">
      <c r="A32" s="236"/>
      <c r="B32" s="237"/>
      <c r="C32" s="237"/>
      <c r="D32" s="237"/>
      <c r="E32" s="254" t="s">
        <v>75</v>
      </c>
      <c r="F32" s="237"/>
      <c r="G32" s="238" t="s">
        <v>99</v>
      </c>
      <c r="H32" s="244" t="s">
        <v>99</v>
      </c>
      <c r="I32" s="247" t="s">
        <v>99</v>
      </c>
      <c r="J32" s="248" t="s">
        <v>99</v>
      </c>
      <c r="K32" s="227" t="b">
        <f t="shared" si="2"/>
        <v>0</v>
      </c>
    </row>
    <row r="33" spans="1:11" s="232" customFormat="1" ht="12.75" customHeight="1" x14ac:dyDescent="0.15">
      <c r="A33" s="242"/>
      <c r="B33" s="243"/>
      <c r="C33" s="243"/>
      <c r="D33" s="243"/>
      <c r="E33" s="255" t="s">
        <v>362</v>
      </c>
      <c r="F33" s="253"/>
      <c r="G33" s="249"/>
      <c r="H33" s="250"/>
      <c r="I33" s="251"/>
      <c r="J33" s="252"/>
      <c r="K33" s="227" t="b">
        <f t="shared" si="2"/>
        <v>1</v>
      </c>
    </row>
    <row r="34" spans="1:11" s="232" customFormat="1" ht="12.75" customHeight="1" x14ac:dyDescent="0.15">
      <c r="A34" s="242"/>
      <c r="B34" s="243"/>
      <c r="C34" s="243"/>
      <c r="D34" s="243"/>
      <c r="E34" s="243" t="s">
        <v>79</v>
      </c>
      <c r="F34" s="243"/>
      <c r="G34" s="238" t="s">
        <v>357</v>
      </c>
      <c r="H34" s="244" t="s">
        <v>357</v>
      </c>
      <c r="I34" s="247" t="s">
        <v>357</v>
      </c>
      <c r="J34" s="248" t="s">
        <v>99</v>
      </c>
      <c r="K34" s="227" t="b">
        <f t="shared" si="2"/>
        <v>0</v>
      </c>
    </row>
    <row r="35" spans="1:11" s="232" customFormat="1" ht="12.75" customHeight="1" x14ac:dyDescent="0.15">
      <c r="A35" s="242"/>
      <c r="B35" s="243"/>
      <c r="C35" s="243"/>
      <c r="D35" s="243" t="s">
        <v>83</v>
      </c>
      <c r="E35" s="243"/>
      <c r="F35" s="243"/>
      <c r="G35" s="238">
        <f>SUM(G36:G47)</f>
        <v>0</v>
      </c>
      <c r="H35" s="244">
        <f>SUM(H36:H47)</f>
        <v>0</v>
      </c>
      <c r="I35" s="247" t="s">
        <v>357</v>
      </c>
      <c r="J35" s="248" t="s">
        <v>99</v>
      </c>
      <c r="K35" s="227" t="b">
        <f t="shared" si="2"/>
        <v>1</v>
      </c>
    </row>
    <row r="36" spans="1:11" s="232" customFormat="1" ht="12.75" customHeight="1" x14ac:dyDescent="0.15">
      <c r="A36" s="242"/>
      <c r="B36" s="243"/>
      <c r="C36" s="243"/>
      <c r="D36" s="243"/>
      <c r="E36" s="243" t="s">
        <v>25</v>
      </c>
      <c r="F36" s="243"/>
      <c r="G36" s="238">
        <v>0</v>
      </c>
      <c r="H36" s="244">
        <v>0</v>
      </c>
      <c r="I36" s="247" t="s">
        <v>357</v>
      </c>
      <c r="J36" s="248" t="s">
        <v>99</v>
      </c>
      <c r="K36" s="227" t="b">
        <f t="shared" si="2"/>
        <v>1</v>
      </c>
    </row>
    <row r="37" spans="1:11" s="232" customFormat="1" ht="12.75" customHeight="1" x14ac:dyDescent="0.15">
      <c r="A37" s="242"/>
      <c r="B37" s="243"/>
      <c r="C37" s="243"/>
      <c r="D37" s="243"/>
      <c r="E37" s="243" t="s">
        <v>354</v>
      </c>
      <c r="F37" s="243"/>
      <c r="G37" s="249"/>
      <c r="H37" s="250"/>
      <c r="I37" s="251"/>
      <c r="J37" s="252"/>
      <c r="K37" s="227" t="b">
        <f t="shared" si="2"/>
        <v>1</v>
      </c>
    </row>
    <row r="38" spans="1:11" s="232" customFormat="1" ht="12.75" customHeight="1" x14ac:dyDescent="0.15">
      <c r="A38" s="242"/>
      <c r="B38" s="243"/>
      <c r="C38" s="243"/>
      <c r="D38" s="243"/>
      <c r="E38" s="243" t="s">
        <v>33</v>
      </c>
      <c r="F38" s="243"/>
      <c r="G38" s="238" t="s">
        <v>99</v>
      </c>
      <c r="H38" s="244" t="s">
        <v>99</v>
      </c>
      <c r="I38" s="247" t="s">
        <v>99</v>
      </c>
      <c r="J38" s="248" t="s">
        <v>99</v>
      </c>
      <c r="K38" s="227" t="b">
        <f t="shared" si="2"/>
        <v>0</v>
      </c>
    </row>
    <row r="39" spans="1:11" s="232" customFormat="1" ht="12.75" customHeight="1" x14ac:dyDescent="0.15">
      <c r="A39" s="242"/>
      <c r="B39" s="243"/>
      <c r="C39" s="243"/>
      <c r="D39" s="243"/>
      <c r="E39" s="243" t="s">
        <v>37</v>
      </c>
      <c r="F39" s="243"/>
      <c r="G39" s="238" t="s">
        <v>99</v>
      </c>
      <c r="H39" s="244" t="s">
        <v>99</v>
      </c>
      <c r="I39" s="247" t="s">
        <v>99</v>
      </c>
      <c r="J39" s="248" t="s">
        <v>99</v>
      </c>
      <c r="K39" s="227" t="b">
        <f t="shared" si="2"/>
        <v>0</v>
      </c>
    </row>
    <row r="40" spans="1:11" s="232" customFormat="1" ht="12.75" customHeight="1" x14ac:dyDescent="0.15">
      <c r="A40" s="242"/>
      <c r="B40" s="243"/>
      <c r="C40" s="243"/>
      <c r="D40" s="243"/>
      <c r="E40" s="243" t="s">
        <v>356</v>
      </c>
      <c r="F40" s="243"/>
      <c r="G40" s="249"/>
      <c r="H40" s="250"/>
      <c r="I40" s="251"/>
      <c r="J40" s="252"/>
      <c r="K40" s="227" t="b">
        <f t="shared" si="2"/>
        <v>1</v>
      </c>
    </row>
    <row r="41" spans="1:11" s="232" customFormat="1" ht="12.75" customHeight="1" x14ac:dyDescent="0.15">
      <c r="A41" s="242"/>
      <c r="B41" s="243"/>
      <c r="C41" s="243"/>
      <c r="D41" s="243"/>
      <c r="E41" s="243" t="s">
        <v>41</v>
      </c>
      <c r="F41" s="243"/>
      <c r="G41" s="238" t="s">
        <v>99</v>
      </c>
      <c r="H41" s="244" t="s">
        <v>99</v>
      </c>
      <c r="I41" s="247" t="s">
        <v>99</v>
      </c>
      <c r="J41" s="248" t="s">
        <v>99</v>
      </c>
      <c r="K41" s="227" t="b">
        <f t="shared" si="2"/>
        <v>0</v>
      </c>
    </row>
    <row r="42" spans="1:11" s="232" customFormat="1" ht="12.75" customHeight="1" x14ac:dyDescent="0.15">
      <c r="A42" s="242"/>
      <c r="B42" s="243"/>
      <c r="C42" s="243"/>
      <c r="D42" s="243"/>
      <c r="E42" s="255" t="s">
        <v>45</v>
      </c>
      <c r="F42" s="243"/>
      <c r="G42" s="238" t="s">
        <v>99</v>
      </c>
      <c r="H42" s="244" t="s">
        <v>99</v>
      </c>
      <c r="I42" s="247" t="s">
        <v>99</v>
      </c>
      <c r="J42" s="248" t="s">
        <v>99</v>
      </c>
      <c r="K42" s="227" t="b">
        <f t="shared" si="2"/>
        <v>0</v>
      </c>
    </row>
    <row r="43" spans="1:11" s="232" customFormat="1" ht="12.75" customHeight="1" x14ac:dyDescent="0.15">
      <c r="A43" s="242"/>
      <c r="B43" s="243"/>
      <c r="C43" s="243"/>
      <c r="D43" s="243"/>
      <c r="E43" s="255" t="s">
        <v>358</v>
      </c>
      <c r="F43" s="243"/>
      <c r="G43" s="249"/>
      <c r="H43" s="250"/>
      <c r="I43" s="251"/>
      <c r="J43" s="252"/>
      <c r="K43" s="227" t="b">
        <f t="shared" si="2"/>
        <v>1</v>
      </c>
    </row>
    <row r="44" spans="1:11" s="232" customFormat="1" ht="12.75" customHeight="1" x14ac:dyDescent="0.15">
      <c r="A44" s="242"/>
      <c r="B44" s="243"/>
      <c r="C44" s="243"/>
      <c r="D44" s="243"/>
      <c r="E44" s="243" t="s">
        <v>34</v>
      </c>
      <c r="F44" s="243"/>
      <c r="G44" s="238" t="s">
        <v>99</v>
      </c>
      <c r="H44" s="244" t="s">
        <v>99</v>
      </c>
      <c r="I44" s="247" t="s">
        <v>99</v>
      </c>
      <c r="J44" s="248" t="s">
        <v>99</v>
      </c>
      <c r="K44" s="227" t="b">
        <f t="shared" si="2"/>
        <v>0</v>
      </c>
    </row>
    <row r="45" spans="1:11" s="232" customFormat="1" ht="12.75" customHeight="1" x14ac:dyDescent="0.15">
      <c r="A45" s="242"/>
      <c r="B45" s="243"/>
      <c r="C45" s="243"/>
      <c r="D45" s="243"/>
      <c r="E45" s="255" t="s">
        <v>75</v>
      </c>
      <c r="F45" s="243"/>
      <c r="G45" s="238" t="s">
        <v>99</v>
      </c>
      <c r="H45" s="244" t="s">
        <v>99</v>
      </c>
      <c r="I45" s="247" t="s">
        <v>99</v>
      </c>
      <c r="J45" s="248" t="s">
        <v>99</v>
      </c>
      <c r="K45" s="227" t="b">
        <f t="shared" si="2"/>
        <v>0</v>
      </c>
    </row>
    <row r="46" spans="1:11" s="232" customFormat="1" ht="12.75" customHeight="1" x14ac:dyDescent="0.15">
      <c r="A46" s="242"/>
      <c r="B46" s="243"/>
      <c r="C46" s="243"/>
      <c r="D46" s="243"/>
      <c r="E46" s="255" t="s">
        <v>362</v>
      </c>
      <c r="F46" s="243"/>
      <c r="G46" s="249"/>
      <c r="H46" s="250"/>
      <c r="I46" s="251"/>
      <c r="J46" s="252"/>
      <c r="K46" s="227" t="b">
        <f t="shared" si="2"/>
        <v>1</v>
      </c>
    </row>
    <row r="47" spans="1:11" s="232" customFormat="1" ht="12.75" customHeight="1" x14ac:dyDescent="0.15">
      <c r="A47" s="242"/>
      <c r="B47" s="243"/>
      <c r="C47" s="243"/>
      <c r="D47" s="243"/>
      <c r="E47" s="243" t="s">
        <v>363</v>
      </c>
      <c r="F47" s="243"/>
      <c r="G47" s="238" t="s">
        <v>99</v>
      </c>
      <c r="H47" s="244" t="s">
        <v>99</v>
      </c>
      <c r="I47" s="247" t="s">
        <v>99</v>
      </c>
      <c r="J47" s="248" t="s">
        <v>99</v>
      </c>
      <c r="K47" s="227" t="b">
        <f t="shared" si="2"/>
        <v>0</v>
      </c>
    </row>
    <row r="48" spans="1:11" s="232" customFormat="1" ht="12.75" customHeight="1" x14ac:dyDescent="0.15">
      <c r="A48" s="242"/>
      <c r="B48" s="243"/>
      <c r="C48" s="243"/>
      <c r="D48" s="243" t="s">
        <v>94</v>
      </c>
      <c r="E48" s="243"/>
      <c r="F48" s="243"/>
      <c r="G48" s="238">
        <v>1</v>
      </c>
      <c r="H48" s="244">
        <v>1</v>
      </c>
      <c r="I48" s="247" t="s">
        <v>357</v>
      </c>
      <c r="J48" s="248" t="s">
        <v>99</v>
      </c>
      <c r="K48" s="227" t="b">
        <f t="shared" si="2"/>
        <v>1</v>
      </c>
    </row>
    <row r="49" spans="1:11" s="232" customFormat="1" ht="12.75" customHeight="1" x14ac:dyDescent="0.15">
      <c r="A49" s="242"/>
      <c r="B49" s="243"/>
      <c r="C49" s="243"/>
      <c r="D49" s="243" t="s">
        <v>96</v>
      </c>
      <c r="E49" s="243"/>
      <c r="F49" s="243"/>
      <c r="G49" s="238">
        <v>0</v>
      </c>
      <c r="H49" s="244">
        <v>0</v>
      </c>
      <c r="I49" s="247" t="s">
        <v>99</v>
      </c>
      <c r="J49" s="248" t="s">
        <v>99</v>
      </c>
      <c r="K49" s="227" t="b">
        <f t="shared" si="2"/>
        <v>1</v>
      </c>
    </row>
    <row r="50" spans="1:11" s="232" customFormat="1" ht="12.75" customHeight="1" x14ac:dyDescent="0.15">
      <c r="A50" s="242"/>
      <c r="B50" s="243"/>
      <c r="C50" s="243"/>
      <c r="D50" s="243" t="s">
        <v>364</v>
      </c>
      <c r="E50" s="243"/>
      <c r="F50" s="243"/>
      <c r="G50" s="249"/>
      <c r="H50" s="250"/>
      <c r="I50" s="251"/>
      <c r="J50" s="252"/>
      <c r="K50" s="227" t="b">
        <f t="shared" si="2"/>
        <v>1</v>
      </c>
    </row>
    <row r="51" spans="1:11" s="232" customFormat="1" ht="12.75" customHeight="1" x14ac:dyDescent="0.15">
      <c r="A51" s="242"/>
      <c r="B51" s="243"/>
      <c r="C51" s="243" t="s">
        <v>98</v>
      </c>
      <c r="D51" s="243"/>
      <c r="E51" s="243"/>
      <c r="F51" s="243"/>
      <c r="G51" s="238" t="s">
        <v>99</v>
      </c>
      <c r="H51" s="244" t="s">
        <v>99</v>
      </c>
      <c r="I51" s="247" t="s">
        <v>99</v>
      </c>
      <c r="J51" s="248" t="s">
        <v>99</v>
      </c>
      <c r="K51" s="227" t="b">
        <f t="shared" si="2"/>
        <v>0</v>
      </c>
    </row>
    <row r="52" spans="1:11" s="232" customFormat="1" ht="12.75" customHeight="1" x14ac:dyDescent="0.15">
      <c r="A52" s="242"/>
      <c r="B52" s="243"/>
      <c r="C52" s="243"/>
      <c r="D52" s="243" t="s">
        <v>101</v>
      </c>
      <c r="E52" s="243"/>
      <c r="F52" s="243"/>
      <c r="G52" s="238" t="s">
        <v>99</v>
      </c>
      <c r="H52" s="244" t="s">
        <v>99</v>
      </c>
      <c r="I52" s="247" t="s">
        <v>99</v>
      </c>
      <c r="J52" s="248" t="s">
        <v>99</v>
      </c>
      <c r="K52" s="227" t="b">
        <f t="shared" si="2"/>
        <v>0</v>
      </c>
    </row>
    <row r="53" spans="1:11" s="232" customFormat="1" ht="12.75" customHeight="1" x14ac:dyDescent="0.15">
      <c r="A53" s="242"/>
      <c r="B53" s="243"/>
      <c r="C53" s="243"/>
      <c r="D53" s="243" t="s">
        <v>34</v>
      </c>
      <c r="E53" s="243"/>
      <c r="F53" s="243"/>
      <c r="G53" s="238" t="s">
        <v>99</v>
      </c>
      <c r="H53" s="244" t="s">
        <v>99</v>
      </c>
      <c r="I53" s="247" t="s">
        <v>99</v>
      </c>
      <c r="J53" s="248" t="s">
        <v>99</v>
      </c>
      <c r="K53" s="227" t="b">
        <f t="shared" si="2"/>
        <v>0</v>
      </c>
    </row>
    <row r="54" spans="1:11" s="232" customFormat="1" ht="12.75" customHeight="1" x14ac:dyDescent="0.15">
      <c r="A54" s="242"/>
      <c r="B54" s="243"/>
      <c r="C54" s="243" t="s">
        <v>104</v>
      </c>
      <c r="D54" s="243"/>
      <c r="E54" s="243"/>
      <c r="F54" s="243"/>
      <c r="G54" s="238">
        <f>SUM(G55,G62,G65)</f>
        <v>3802</v>
      </c>
      <c r="H54" s="244">
        <f t="shared" ref="H54:J54" si="5">SUM(H55,H62,H65)</f>
        <v>2784</v>
      </c>
      <c r="I54" s="247">
        <f t="shared" si="5"/>
        <v>4</v>
      </c>
      <c r="J54" s="248">
        <f t="shared" si="5"/>
        <v>1014</v>
      </c>
      <c r="K54" s="227" t="b">
        <f t="shared" si="2"/>
        <v>1</v>
      </c>
    </row>
    <row r="55" spans="1:11" s="232" customFormat="1" ht="12.75" customHeight="1" x14ac:dyDescent="0.15">
      <c r="A55" s="242"/>
      <c r="B55" s="243"/>
      <c r="C55" s="243"/>
      <c r="D55" s="243" t="s">
        <v>106</v>
      </c>
      <c r="E55" s="243"/>
      <c r="F55" s="243"/>
      <c r="G55" s="238">
        <f>SUM(G56:G58)</f>
        <v>26</v>
      </c>
      <c r="H55" s="244">
        <f>SUM(H56:H58)</f>
        <v>26</v>
      </c>
      <c r="I55" s="247" t="s">
        <v>357</v>
      </c>
      <c r="J55" s="248" t="s">
        <v>99</v>
      </c>
      <c r="K55" s="227" t="b">
        <f t="shared" si="2"/>
        <v>1</v>
      </c>
    </row>
    <row r="56" spans="1:11" s="232" customFormat="1" ht="12.75" customHeight="1" x14ac:dyDescent="0.15">
      <c r="A56" s="242"/>
      <c r="B56" s="243"/>
      <c r="C56" s="243"/>
      <c r="D56" s="243"/>
      <c r="E56" s="243" t="s">
        <v>108</v>
      </c>
      <c r="F56" s="243"/>
      <c r="G56" s="238">
        <v>26</v>
      </c>
      <c r="H56" s="244">
        <v>26</v>
      </c>
      <c r="I56" s="247" t="s">
        <v>357</v>
      </c>
      <c r="J56" s="248" t="s">
        <v>99</v>
      </c>
      <c r="K56" s="227" t="b">
        <f t="shared" si="2"/>
        <v>1</v>
      </c>
    </row>
    <row r="57" spans="1:11" s="232" customFormat="1" ht="12.75" customHeight="1" x14ac:dyDescent="0.15">
      <c r="A57" s="242"/>
      <c r="B57" s="243"/>
      <c r="C57" s="243"/>
      <c r="D57" s="243"/>
      <c r="E57" s="243" t="s">
        <v>110</v>
      </c>
      <c r="F57" s="243"/>
      <c r="G57" s="238" t="s">
        <v>99</v>
      </c>
      <c r="H57" s="244" t="s">
        <v>99</v>
      </c>
      <c r="I57" s="247" t="s">
        <v>99</v>
      </c>
      <c r="J57" s="248" t="s">
        <v>99</v>
      </c>
      <c r="K57" s="227" t="b">
        <f t="shared" si="2"/>
        <v>0</v>
      </c>
    </row>
    <row r="58" spans="1:11" s="232" customFormat="1" ht="12.75" customHeight="1" x14ac:dyDescent="0.15">
      <c r="A58" s="242"/>
      <c r="B58" s="243"/>
      <c r="C58" s="243"/>
      <c r="D58" s="243"/>
      <c r="E58" s="243" t="s">
        <v>34</v>
      </c>
      <c r="F58" s="243"/>
      <c r="G58" s="238" t="s">
        <v>99</v>
      </c>
      <c r="H58" s="244" t="s">
        <v>99</v>
      </c>
      <c r="I58" s="247" t="s">
        <v>99</v>
      </c>
      <c r="J58" s="248" t="s">
        <v>99</v>
      </c>
      <c r="K58" s="227" t="b">
        <f t="shared" si="2"/>
        <v>0</v>
      </c>
    </row>
    <row r="59" spans="1:11" s="232" customFormat="1" ht="12.75" customHeight="1" x14ac:dyDescent="0.15">
      <c r="A59" s="242"/>
      <c r="B59" s="243"/>
      <c r="C59" s="243"/>
      <c r="D59" s="243" t="s">
        <v>113</v>
      </c>
      <c r="E59" s="243"/>
      <c r="F59" s="243"/>
      <c r="G59" s="238" t="s">
        <v>99</v>
      </c>
      <c r="H59" s="244" t="s">
        <v>99</v>
      </c>
      <c r="I59" s="247" t="s">
        <v>99</v>
      </c>
      <c r="J59" s="248" t="s">
        <v>99</v>
      </c>
      <c r="K59" s="227" t="b">
        <f t="shared" si="2"/>
        <v>0</v>
      </c>
    </row>
    <row r="60" spans="1:11" s="232" customFormat="1" ht="12.75" customHeight="1" x14ac:dyDescent="0.15">
      <c r="A60" s="242"/>
      <c r="B60" s="243"/>
      <c r="C60" s="243"/>
      <c r="D60" s="243" t="s">
        <v>115</v>
      </c>
      <c r="E60" s="243"/>
      <c r="F60" s="243"/>
      <c r="G60" s="238" t="s">
        <v>99</v>
      </c>
      <c r="H60" s="244" t="s">
        <v>99</v>
      </c>
      <c r="I60" s="247" t="s">
        <v>99</v>
      </c>
      <c r="J60" s="248" t="s">
        <v>99</v>
      </c>
      <c r="K60" s="227" t="b">
        <f t="shared" si="2"/>
        <v>0</v>
      </c>
    </row>
    <row r="61" spans="1:11" s="232" customFormat="1" ht="12.75" customHeight="1" x14ac:dyDescent="0.15">
      <c r="A61" s="242"/>
      <c r="B61" s="243"/>
      <c r="C61" s="243"/>
      <c r="D61" s="243" t="s">
        <v>117</v>
      </c>
      <c r="E61" s="243"/>
      <c r="F61" s="243"/>
      <c r="G61" s="238" t="s">
        <v>99</v>
      </c>
      <c r="H61" s="244" t="s">
        <v>99</v>
      </c>
      <c r="I61" s="247" t="s">
        <v>99</v>
      </c>
      <c r="J61" s="248" t="s">
        <v>99</v>
      </c>
      <c r="K61" s="227" t="b">
        <f t="shared" si="2"/>
        <v>0</v>
      </c>
    </row>
    <row r="62" spans="1:11" s="232" customFormat="1" ht="12.75" customHeight="1" x14ac:dyDescent="0.15">
      <c r="A62" s="242"/>
      <c r="B62" s="243"/>
      <c r="C62" s="243"/>
      <c r="D62" s="243" t="s">
        <v>119</v>
      </c>
      <c r="E62" s="243"/>
      <c r="F62" s="243"/>
      <c r="G62" s="238">
        <f>SUM(G63:G64)</f>
        <v>3679</v>
      </c>
      <c r="H62" s="244">
        <f>SUM(H63:H64)</f>
        <v>2661</v>
      </c>
      <c r="I62" s="247">
        <f t="shared" ref="I62:J62" si="6">SUM(I63:I64)</f>
        <v>4</v>
      </c>
      <c r="J62" s="248">
        <f t="shared" si="6"/>
        <v>1014</v>
      </c>
      <c r="K62" s="227" t="b">
        <f t="shared" si="2"/>
        <v>1</v>
      </c>
    </row>
    <row r="63" spans="1:11" s="232" customFormat="1" ht="12.75" customHeight="1" x14ac:dyDescent="0.15">
      <c r="A63" s="242"/>
      <c r="B63" s="243"/>
      <c r="C63" s="243"/>
      <c r="D63" s="243" t="s">
        <v>365</v>
      </c>
      <c r="E63" s="243" t="s">
        <v>121</v>
      </c>
      <c r="F63" s="243"/>
      <c r="G63" s="238" t="s">
        <v>99</v>
      </c>
      <c r="H63" s="244" t="s">
        <v>99</v>
      </c>
      <c r="I63" s="247" t="s">
        <v>99</v>
      </c>
      <c r="J63" s="248" t="s">
        <v>99</v>
      </c>
      <c r="K63" s="227" t="b">
        <f t="shared" si="2"/>
        <v>0</v>
      </c>
    </row>
    <row r="64" spans="1:11" s="232" customFormat="1" ht="12.75" customHeight="1" x14ac:dyDescent="0.15">
      <c r="A64" s="242"/>
      <c r="B64" s="243"/>
      <c r="C64" s="243"/>
      <c r="D64" s="243"/>
      <c r="E64" s="243" t="s">
        <v>34</v>
      </c>
      <c r="F64" s="243"/>
      <c r="G64" s="238">
        <v>3679</v>
      </c>
      <c r="H64" s="244">
        <v>2661</v>
      </c>
      <c r="I64" s="247">
        <v>4</v>
      </c>
      <c r="J64" s="248">
        <v>1014</v>
      </c>
      <c r="K64" s="227" t="b">
        <f t="shared" si="2"/>
        <v>1</v>
      </c>
    </row>
    <row r="65" spans="1:11" s="232" customFormat="1" ht="12.75" customHeight="1" x14ac:dyDescent="0.15">
      <c r="A65" s="242"/>
      <c r="B65" s="243"/>
      <c r="C65" s="243"/>
      <c r="D65" s="243" t="s">
        <v>34</v>
      </c>
      <c r="E65" s="243"/>
      <c r="F65" s="243"/>
      <c r="G65" s="238">
        <v>97</v>
      </c>
      <c r="H65" s="244">
        <v>97</v>
      </c>
      <c r="I65" s="247" t="s">
        <v>99</v>
      </c>
      <c r="J65" s="248" t="s">
        <v>99</v>
      </c>
      <c r="K65" s="227" t="b">
        <f t="shared" si="2"/>
        <v>1</v>
      </c>
    </row>
    <row r="66" spans="1:11" s="232" customFormat="1" ht="12.75" customHeight="1" x14ac:dyDescent="0.15">
      <c r="A66" s="242"/>
      <c r="B66" s="243"/>
      <c r="C66" s="243"/>
      <c r="D66" s="243" t="s">
        <v>125</v>
      </c>
      <c r="E66" s="243"/>
      <c r="F66" s="243"/>
      <c r="G66" s="238" t="s">
        <v>99</v>
      </c>
      <c r="H66" s="244" t="s">
        <v>99</v>
      </c>
      <c r="I66" s="247" t="s">
        <v>99</v>
      </c>
      <c r="J66" s="248" t="s">
        <v>99</v>
      </c>
      <c r="K66" s="227" t="b">
        <f t="shared" si="2"/>
        <v>0</v>
      </c>
    </row>
    <row r="67" spans="1:11" s="232" customFormat="1" ht="12.75" customHeight="1" x14ac:dyDescent="0.15">
      <c r="A67" s="242"/>
      <c r="B67" s="243" t="s">
        <v>127</v>
      </c>
      <c r="C67" s="243"/>
      <c r="D67" s="243"/>
      <c r="E67" s="243"/>
      <c r="F67" s="253"/>
      <c r="G67" s="245">
        <f>SUM(G68:G71,G74:G76)</f>
        <v>326</v>
      </c>
      <c r="H67" s="244">
        <f t="shared" ref="H67:J67" si="7">SUM(H68:H71,H74:H76)</f>
        <v>269</v>
      </c>
      <c r="I67" s="247">
        <f t="shared" si="7"/>
        <v>25</v>
      </c>
      <c r="J67" s="248">
        <f t="shared" si="7"/>
        <v>32</v>
      </c>
      <c r="K67" s="227" t="b">
        <f t="shared" si="2"/>
        <v>1</v>
      </c>
    </row>
    <row r="68" spans="1:11" s="232" customFormat="1" ht="12.75" customHeight="1" x14ac:dyDescent="0.15">
      <c r="A68" s="242"/>
      <c r="B68" s="243"/>
      <c r="C68" s="243" t="s">
        <v>129</v>
      </c>
      <c r="D68" s="243"/>
      <c r="E68" s="243"/>
      <c r="F68" s="243"/>
      <c r="G68" s="238">
        <v>294</v>
      </c>
      <c r="H68" s="244">
        <v>237</v>
      </c>
      <c r="I68" s="247">
        <v>25</v>
      </c>
      <c r="J68" s="248">
        <v>32</v>
      </c>
      <c r="K68" s="227" t="b">
        <f t="shared" si="2"/>
        <v>1</v>
      </c>
    </row>
    <row r="69" spans="1:11" s="232" customFormat="1" ht="12.75" customHeight="1" x14ac:dyDescent="0.15">
      <c r="A69" s="242"/>
      <c r="B69" s="243"/>
      <c r="C69" s="243" t="s">
        <v>131</v>
      </c>
      <c r="D69" s="243"/>
      <c r="E69" s="243"/>
      <c r="F69" s="243"/>
      <c r="G69" s="238">
        <v>32</v>
      </c>
      <c r="H69" s="244">
        <v>32</v>
      </c>
      <c r="I69" s="247" t="s">
        <v>47</v>
      </c>
      <c r="J69" s="248" t="s">
        <v>99</v>
      </c>
      <c r="K69" s="227" t="b">
        <f t="shared" si="2"/>
        <v>1</v>
      </c>
    </row>
    <row r="70" spans="1:11" s="232" customFormat="1" ht="12.75" customHeight="1" x14ac:dyDescent="0.15">
      <c r="A70" s="242"/>
      <c r="B70" s="243"/>
      <c r="C70" s="243" t="s">
        <v>132</v>
      </c>
      <c r="D70" s="243"/>
      <c r="E70" s="243"/>
      <c r="F70" s="243"/>
      <c r="G70" s="238" t="s">
        <v>99</v>
      </c>
      <c r="H70" s="244" t="s">
        <v>99</v>
      </c>
      <c r="I70" s="247" t="s">
        <v>99</v>
      </c>
      <c r="J70" s="248" t="s">
        <v>99</v>
      </c>
      <c r="K70" s="227" t="b">
        <f t="shared" si="2"/>
        <v>0</v>
      </c>
    </row>
    <row r="71" spans="1:11" s="232" customFormat="1" ht="12.75" customHeight="1" x14ac:dyDescent="0.15">
      <c r="A71" s="242"/>
      <c r="B71" s="243"/>
      <c r="C71" s="243" t="s">
        <v>119</v>
      </c>
      <c r="D71" s="243"/>
      <c r="E71" s="243"/>
      <c r="F71" s="243"/>
      <c r="G71" s="238" t="s">
        <v>99</v>
      </c>
      <c r="H71" s="244" t="s">
        <v>99</v>
      </c>
      <c r="I71" s="247" t="s">
        <v>99</v>
      </c>
      <c r="J71" s="248" t="s">
        <v>99</v>
      </c>
      <c r="K71" s="227" t="b">
        <f t="shared" si="2"/>
        <v>0</v>
      </c>
    </row>
    <row r="72" spans="1:11" s="232" customFormat="1" ht="12.75" customHeight="1" x14ac:dyDescent="0.15">
      <c r="A72" s="242"/>
      <c r="B72" s="243"/>
      <c r="C72" s="243"/>
      <c r="D72" s="243" t="s">
        <v>135</v>
      </c>
      <c r="E72" s="243"/>
      <c r="F72" s="243"/>
      <c r="G72" s="238" t="s">
        <v>99</v>
      </c>
      <c r="H72" s="244" t="s">
        <v>99</v>
      </c>
      <c r="I72" s="247" t="s">
        <v>99</v>
      </c>
      <c r="J72" s="248" t="s">
        <v>99</v>
      </c>
      <c r="K72" s="227" t="b">
        <f t="shared" si="2"/>
        <v>0</v>
      </c>
    </row>
    <row r="73" spans="1:11" s="232" customFormat="1" ht="12.75" customHeight="1" x14ac:dyDescent="0.15">
      <c r="A73" s="242"/>
      <c r="B73" s="243"/>
      <c r="C73" s="243"/>
      <c r="D73" s="243" t="s">
        <v>121</v>
      </c>
      <c r="E73" s="243"/>
      <c r="F73" s="243"/>
      <c r="G73" s="238" t="s">
        <v>99</v>
      </c>
      <c r="H73" s="244" t="s">
        <v>99</v>
      </c>
      <c r="I73" s="247" t="s">
        <v>99</v>
      </c>
      <c r="J73" s="248" t="s">
        <v>99</v>
      </c>
      <c r="K73" s="227" t="b">
        <f t="shared" ref="K73:K98" si="8">G73=SUM(H73:J73)</f>
        <v>0</v>
      </c>
    </row>
    <row r="74" spans="1:11" s="232" customFormat="1" ht="12.75" customHeight="1" x14ac:dyDescent="0.15">
      <c r="A74" s="242"/>
      <c r="B74" s="243"/>
      <c r="C74" s="243" t="s">
        <v>138</v>
      </c>
      <c r="D74" s="243"/>
      <c r="E74" s="243"/>
      <c r="F74" s="243"/>
      <c r="G74" s="238" t="s">
        <v>99</v>
      </c>
      <c r="H74" s="244" t="s">
        <v>99</v>
      </c>
      <c r="I74" s="247" t="s">
        <v>99</v>
      </c>
      <c r="J74" s="248" t="s">
        <v>99</v>
      </c>
      <c r="K74" s="227" t="b">
        <f t="shared" si="8"/>
        <v>0</v>
      </c>
    </row>
    <row r="75" spans="1:11" s="232" customFormat="1" ht="12.75" customHeight="1" x14ac:dyDescent="0.15">
      <c r="A75" s="242"/>
      <c r="B75" s="243"/>
      <c r="C75" s="243" t="s">
        <v>34</v>
      </c>
      <c r="D75" s="243"/>
      <c r="E75" s="243"/>
      <c r="F75" s="243"/>
      <c r="G75" s="238" t="s">
        <v>99</v>
      </c>
      <c r="H75" s="244" t="s">
        <v>99</v>
      </c>
      <c r="I75" s="247" t="s">
        <v>99</v>
      </c>
      <c r="J75" s="248" t="s">
        <v>99</v>
      </c>
      <c r="K75" s="227" t="b">
        <f t="shared" si="8"/>
        <v>0</v>
      </c>
    </row>
    <row r="76" spans="1:11" s="232" customFormat="1" ht="12.75" customHeight="1" x14ac:dyDescent="0.15">
      <c r="A76" s="256"/>
      <c r="B76" s="257"/>
      <c r="C76" s="257" t="s">
        <v>125</v>
      </c>
      <c r="D76" s="257"/>
      <c r="E76" s="257"/>
      <c r="F76" s="257"/>
      <c r="G76" s="238" t="s">
        <v>99</v>
      </c>
      <c r="H76" s="244" t="s">
        <v>99</v>
      </c>
      <c r="I76" s="247" t="s">
        <v>99</v>
      </c>
      <c r="J76" s="248" t="s">
        <v>99</v>
      </c>
      <c r="K76" s="227" t="b">
        <f t="shared" si="8"/>
        <v>0</v>
      </c>
    </row>
    <row r="77" spans="1:11" s="232" customFormat="1" ht="12.75" customHeight="1" thickBot="1" x14ac:dyDescent="0.2">
      <c r="A77" s="258"/>
      <c r="B77" s="259" t="s">
        <v>366</v>
      </c>
      <c r="C77" s="259"/>
      <c r="D77" s="259"/>
      <c r="E77" s="259"/>
      <c r="F77" s="259"/>
      <c r="G77" s="260"/>
      <c r="H77" s="261"/>
      <c r="I77" s="262"/>
      <c r="J77" s="263"/>
      <c r="K77" s="227" t="b">
        <f t="shared" si="8"/>
        <v>1</v>
      </c>
    </row>
    <row r="78" spans="1:11" s="232" customFormat="1" ht="13.5" customHeight="1" x14ac:dyDescent="0.15">
      <c r="A78" s="264" t="s">
        <v>367</v>
      </c>
      <c r="B78" s="265"/>
      <c r="C78" s="265"/>
      <c r="D78" s="265"/>
      <c r="E78" s="265"/>
      <c r="F78" s="265"/>
      <c r="G78" s="238">
        <f>SUM(G79,G95)</f>
        <v>12813</v>
      </c>
      <c r="H78" s="246">
        <f>SUM(H79,H95)</f>
        <v>11195</v>
      </c>
      <c r="I78" s="240">
        <f t="shared" ref="I78:J78" si="9">SUM(I79,I95)</f>
        <v>572</v>
      </c>
      <c r="J78" s="241">
        <f t="shared" si="9"/>
        <v>1046</v>
      </c>
      <c r="K78" s="227" t="b">
        <f t="shared" si="8"/>
        <v>1</v>
      </c>
    </row>
    <row r="79" spans="1:11" s="232" customFormat="1" ht="13.5" customHeight="1" x14ac:dyDescent="0.15">
      <c r="A79" s="242"/>
      <c r="B79" s="243" t="s">
        <v>73</v>
      </c>
      <c r="C79" s="243"/>
      <c r="D79" s="243"/>
      <c r="E79" s="243"/>
      <c r="F79" s="243"/>
      <c r="G79" s="238">
        <f>SUM(G80,G86)</f>
        <v>1802</v>
      </c>
      <c r="H79" s="244">
        <f t="shared" ref="H79:J79" si="10">SUM(H80,H86)</f>
        <v>1630</v>
      </c>
      <c r="I79" s="247">
        <f t="shared" si="10"/>
        <v>66</v>
      </c>
      <c r="J79" s="248">
        <f t="shared" si="10"/>
        <v>106</v>
      </c>
      <c r="K79" s="227" t="b">
        <f t="shared" si="8"/>
        <v>1</v>
      </c>
    </row>
    <row r="80" spans="1:11" s="232" customFormat="1" ht="13.5" customHeight="1" x14ac:dyDescent="0.15">
      <c r="A80" s="242"/>
      <c r="B80" s="243"/>
      <c r="C80" s="243" t="s">
        <v>13</v>
      </c>
      <c r="D80" s="243"/>
      <c r="E80" s="243"/>
      <c r="F80" s="243"/>
      <c r="G80" s="238">
        <f>SUM(G81:G85)</f>
        <v>1381</v>
      </c>
      <c r="H80" s="244">
        <f t="shared" ref="H80:J80" si="11">SUM(H81:H85)</f>
        <v>1326</v>
      </c>
      <c r="I80" s="247">
        <f t="shared" si="11"/>
        <v>54</v>
      </c>
      <c r="J80" s="248">
        <f t="shared" si="11"/>
        <v>1</v>
      </c>
      <c r="K80" s="227" t="b">
        <f t="shared" si="8"/>
        <v>1</v>
      </c>
    </row>
    <row r="81" spans="1:11" s="232" customFormat="1" ht="13.5" customHeight="1" x14ac:dyDescent="0.15">
      <c r="A81" s="242"/>
      <c r="B81" s="243"/>
      <c r="C81" s="243"/>
      <c r="D81" s="243" t="s">
        <v>368</v>
      </c>
      <c r="E81" s="243"/>
      <c r="F81" s="243"/>
      <c r="G81" s="238">
        <v>1324</v>
      </c>
      <c r="H81" s="244">
        <v>1324</v>
      </c>
      <c r="I81" s="247" t="s">
        <v>357</v>
      </c>
      <c r="J81" s="248" t="s">
        <v>99</v>
      </c>
      <c r="K81" s="227" t="b">
        <f t="shared" si="8"/>
        <v>1</v>
      </c>
    </row>
    <row r="82" spans="1:11" s="232" customFormat="1" ht="13.5" customHeight="1" x14ac:dyDescent="0.15">
      <c r="A82" s="242"/>
      <c r="B82" s="243"/>
      <c r="C82" s="243"/>
      <c r="D82" s="243" t="s">
        <v>21</v>
      </c>
      <c r="E82" s="243"/>
      <c r="F82" s="243"/>
      <c r="G82" s="238" t="s">
        <v>99</v>
      </c>
      <c r="H82" s="244" t="s">
        <v>99</v>
      </c>
      <c r="I82" s="247" t="s">
        <v>99</v>
      </c>
      <c r="J82" s="248" t="s">
        <v>99</v>
      </c>
      <c r="K82" s="227" t="b">
        <f t="shared" si="8"/>
        <v>0</v>
      </c>
    </row>
    <row r="83" spans="1:11" s="232" customFormat="1" ht="13.5" customHeight="1" x14ac:dyDescent="0.15">
      <c r="A83" s="242"/>
      <c r="B83" s="243"/>
      <c r="C83" s="243"/>
      <c r="D83" s="243" t="s">
        <v>26</v>
      </c>
      <c r="E83" s="243"/>
      <c r="F83" s="243"/>
      <c r="G83" s="238">
        <v>57</v>
      </c>
      <c r="H83" s="244">
        <v>2</v>
      </c>
      <c r="I83" s="247">
        <v>54</v>
      </c>
      <c r="J83" s="248">
        <v>1</v>
      </c>
      <c r="K83" s="227" t="b">
        <f t="shared" si="8"/>
        <v>1</v>
      </c>
    </row>
    <row r="84" spans="1:11" s="232" customFormat="1" ht="13.5" customHeight="1" x14ac:dyDescent="0.15">
      <c r="A84" s="242"/>
      <c r="B84" s="243"/>
      <c r="C84" s="243"/>
      <c r="D84" s="243" t="s">
        <v>30</v>
      </c>
      <c r="E84" s="243"/>
      <c r="F84" s="243"/>
      <c r="G84" s="238" t="s">
        <v>99</v>
      </c>
      <c r="H84" s="244" t="s">
        <v>99</v>
      </c>
      <c r="I84" s="247" t="s">
        <v>99</v>
      </c>
      <c r="J84" s="248" t="s">
        <v>99</v>
      </c>
      <c r="K84" s="227" t="b">
        <f t="shared" si="8"/>
        <v>0</v>
      </c>
    </row>
    <row r="85" spans="1:11" s="232" customFormat="1" ht="13.5" customHeight="1" x14ac:dyDescent="0.15">
      <c r="A85" s="242"/>
      <c r="B85" s="243"/>
      <c r="C85" s="243"/>
      <c r="D85" s="243" t="s">
        <v>34</v>
      </c>
      <c r="E85" s="243"/>
      <c r="F85" s="243"/>
      <c r="G85" s="238" t="s">
        <v>99</v>
      </c>
      <c r="H85" s="244" t="s">
        <v>99</v>
      </c>
      <c r="I85" s="247" t="s">
        <v>99</v>
      </c>
      <c r="J85" s="248" t="s">
        <v>99</v>
      </c>
      <c r="K85" s="227" t="b">
        <f t="shared" si="8"/>
        <v>0</v>
      </c>
    </row>
    <row r="86" spans="1:11" s="232" customFormat="1" ht="13.5" customHeight="1" x14ac:dyDescent="0.15">
      <c r="A86" s="242"/>
      <c r="B86" s="243"/>
      <c r="C86" s="243" t="s">
        <v>38</v>
      </c>
      <c r="D86" s="243"/>
      <c r="E86" s="243"/>
      <c r="F86" s="243"/>
      <c r="G86" s="238">
        <f>SUM(G87:G94)</f>
        <v>421</v>
      </c>
      <c r="H86" s="244">
        <f t="shared" ref="H86:J86" si="12">SUM(H87:H94)</f>
        <v>304</v>
      </c>
      <c r="I86" s="247">
        <f t="shared" si="12"/>
        <v>12</v>
      </c>
      <c r="J86" s="248">
        <f t="shared" si="12"/>
        <v>105</v>
      </c>
      <c r="K86" s="227" t="b">
        <f t="shared" si="8"/>
        <v>1</v>
      </c>
    </row>
    <row r="87" spans="1:11" s="232" customFormat="1" ht="13.5" customHeight="1" x14ac:dyDescent="0.15">
      <c r="A87" s="242"/>
      <c r="B87" s="243"/>
      <c r="C87" s="243"/>
      <c r="D87" s="243" t="s">
        <v>369</v>
      </c>
      <c r="E87" s="243"/>
      <c r="F87" s="243"/>
      <c r="G87" s="238">
        <v>290</v>
      </c>
      <c r="H87" s="244">
        <v>290</v>
      </c>
      <c r="I87" s="247" t="s">
        <v>357</v>
      </c>
      <c r="J87" s="248" t="s">
        <v>99</v>
      </c>
      <c r="K87" s="227" t="b">
        <f t="shared" si="8"/>
        <v>1</v>
      </c>
    </row>
    <row r="88" spans="1:11" s="232" customFormat="1" ht="13.5" customHeight="1" x14ac:dyDescent="0.15">
      <c r="A88" s="242"/>
      <c r="B88" s="243"/>
      <c r="C88" s="243"/>
      <c r="D88" s="243" t="s">
        <v>46</v>
      </c>
      <c r="E88" s="243"/>
      <c r="F88" s="243"/>
      <c r="G88" s="238" t="s">
        <v>357</v>
      </c>
      <c r="H88" s="244" t="s">
        <v>357</v>
      </c>
      <c r="I88" s="247" t="s">
        <v>357</v>
      </c>
      <c r="J88" s="248" t="s">
        <v>99</v>
      </c>
      <c r="K88" s="227" t="b">
        <f t="shared" si="8"/>
        <v>0</v>
      </c>
    </row>
    <row r="89" spans="1:11" s="232" customFormat="1" ht="13.5" customHeight="1" x14ac:dyDescent="0.15">
      <c r="A89" s="242"/>
      <c r="B89" s="243"/>
      <c r="C89" s="243"/>
      <c r="D89" s="243" t="s">
        <v>51</v>
      </c>
      <c r="E89" s="243"/>
      <c r="F89" s="243"/>
      <c r="G89" s="238" t="s">
        <v>99</v>
      </c>
      <c r="H89" s="244" t="s">
        <v>99</v>
      </c>
      <c r="I89" s="247" t="s">
        <v>99</v>
      </c>
      <c r="J89" s="248" t="s">
        <v>99</v>
      </c>
      <c r="K89" s="227" t="b">
        <f t="shared" si="8"/>
        <v>0</v>
      </c>
    </row>
    <row r="90" spans="1:11" s="232" customFormat="1" ht="13.5" customHeight="1" x14ac:dyDescent="0.15">
      <c r="A90" s="242"/>
      <c r="B90" s="243"/>
      <c r="C90" s="243"/>
      <c r="D90" s="243" t="s">
        <v>55</v>
      </c>
      <c r="E90" s="243"/>
      <c r="F90" s="243"/>
      <c r="G90" s="238" t="s">
        <v>99</v>
      </c>
      <c r="H90" s="244" t="s">
        <v>99</v>
      </c>
      <c r="I90" s="247" t="s">
        <v>99</v>
      </c>
      <c r="J90" s="248" t="s">
        <v>99</v>
      </c>
      <c r="K90" s="227" t="b">
        <f t="shared" si="8"/>
        <v>0</v>
      </c>
    </row>
    <row r="91" spans="1:11" s="232" customFormat="1" ht="13.5" customHeight="1" x14ac:dyDescent="0.15">
      <c r="A91" s="242"/>
      <c r="B91" s="243"/>
      <c r="C91" s="243"/>
      <c r="D91" s="243" t="s">
        <v>59</v>
      </c>
      <c r="E91" s="243"/>
      <c r="F91" s="243"/>
      <c r="G91" s="238" t="s">
        <v>99</v>
      </c>
      <c r="H91" s="244" t="s">
        <v>99</v>
      </c>
      <c r="I91" s="247" t="s">
        <v>99</v>
      </c>
      <c r="J91" s="248" t="s">
        <v>99</v>
      </c>
      <c r="K91" s="227" t="b">
        <f t="shared" si="8"/>
        <v>0</v>
      </c>
    </row>
    <row r="92" spans="1:11" s="232" customFormat="1" ht="13.5" customHeight="1" x14ac:dyDescent="0.15">
      <c r="A92" s="242"/>
      <c r="B92" s="243"/>
      <c r="C92" s="243"/>
      <c r="D92" s="243" t="s">
        <v>63</v>
      </c>
      <c r="E92" s="243"/>
      <c r="F92" s="243"/>
      <c r="G92" s="238">
        <v>25</v>
      </c>
      <c r="H92" s="244">
        <v>13</v>
      </c>
      <c r="I92" s="247">
        <v>11</v>
      </c>
      <c r="J92" s="248">
        <v>1</v>
      </c>
      <c r="K92" s="227" t="b">
        <f t="shared" si="8"/>
        <v>1</v>
      </c>
    </row>
    <row r="93" spans="1:11" s="232" customFormat="1" ht="13.5" customHeight="1" x14ac:dyDescent="0.15">
      <c r="A93" s="242"/>
      <c r="B93" s="243"/>
      <c r="C93" s="243"/>
      <c r="D93" s="243" t="s">
        <v>67</v>
      </c>
      <c r="E93" s="243"/>
      <c r="F93" s="243"/>
      <c r="G93" s="238">
        <v>106</v>
      </c>
      <c r="H93" s="244">
        <v>1</v>
      </c>
      <c r="I93" s="247">
        <v>1</v>
      </c>
      <c r="J93" s="248">
        <v>104</v>
      </c>
      <c r="K93" s="227" t="b">
        <f t="shared" si="8"/>
        <v>1</v>
      </c>
    </row>
    <row r="94" spans="1:11" s="232" customFormat="1" ht="13.5" customHeight="1" x14ac:dyDescent="0.15">
      <c r="A94" s="242"/>
      <c r="B94" s="243"/>
      <c r="C94" s="243"/>
      <c r="D94" s="243" t="s">
        <v>34</v>
      </c>
      <c r="E94" s="243"/>
      <c r="F94" s="243"/>
      <c r="G94" s="238" t="s">
        <v>99</v>
      </c>
      <c r="H94" s="244" t="s">
        <v>99</v>
      </c>
      <c r="I94" s="247" t="s">
        <v>99</v>
      </c>
      <c r="J94" s="248" t="s">
        <v>99</v>
      </c>
      <c r="K94" s="227" t="b">
        <f t="shared" si="8"/>
        <v>0</v>
      </c>
    </row>
    <row r="95" spans="1:11" s="232" customFormat="1" ht="13.5" customHeight="1" x14ac:dyDescent="0.15">
      <c r="A95" s="242"/>
      <c r="B95" s="243" t="s">
        <v>142</v>
      </c>
      <c r="C95" s="243"/>
      <c r="D95" s="243"/>
      <c r="E95" s="243"/>
      <c r="F95" s="243"/>
      <c r="G95" s="238">
        <f>SUM(G96:G97)</f>
        <v>11011</v>
      </c>
      <c r="H95" s="244">
        <f t="shared" ref="H95:J95" si="13">SUM(H96:H97)</f>
        <v>9565</v>
      </c>
      <c r="I95" s="240">
        <f t="shared" si="13"/>
        <v>506</v>
      </c>
      <c r="J95" s="241">
        <f t="shared" si="13"/>
        <v>940</v>
      </c>
      <c r="K95" s="227" t="b">
        <f t="shared" si="8"/>
        <v>1</v>
      </c>
    </row>
    <row r="96" spans="1:11" s="232" customFormat="1" ht="13.5" customHeight="1" x14ac:dyDescent="0.15">
      <c r="A96" s="242"/>
      <c r="B96" s="243"/>
      <c r="C96" s="243" t="s">
        <v>80</v>
      </c>
      <c r="D96" s="243"/>
      <c r="E96" s="243"/>
      <c r="F96" s="243"/>
      <c r="G96" s="238">
        <v>12487</v>
      </c>
      <c r="H96" s="244">
        <v>10926</v>
      </c>
      <c r="I96" s="247">
        <v>547</v>
      </c>
      <c r="J96" s="248">
        <v>1014</v>
      </c>
      <c r="K96" s="227" t="b">
        <f t="shared" si="8"/>
        <v>1</v>
      </c>
    </row>
    <row r="97" spans="1:11" s="232" customFormat="1" ht="13.5" customHeight="1" x14ac:dyDescent="0.15">
      <c r="A97" s="256"/>
      <c r="B97" s="257"/>
      <c r="C97" s="257" t="s">
        <v>84</v>
      </c>
      <c r="D97" s="257"/>
      <c r="E97" s="257"/>
      <c r="F97" s="257"/>
      <c r="G97" s="245">
        <v>-1476</v>
      </c>
      <c r="H97" s="244">
        <v>-1361</v>
      </c>
      <c r="I97" s="247">
        <v>-41</v>
      </c>
      <c r="J97" s="248">
        <v>-74</v>
      </c>
      <c r="K97" s="227" t="b">
        <f t="shared" si="8"/>
        <v>1</v>
      </c>
    </row>
    <row r="98" spans="1:11" s="232" customFormat="1" ht="13.5" customHeight="1" thickBot="1" x14ac:dyDescent="0.2">
      <c r="A98" s="258"/>
      <c r="B98" s="259"/>
      <c r="C98" s="259" t="s">
        <v>370</v>
      </c>
      <c r="D98" s="259"/>
      <c r="E98" s="259"/>
      <c r="F98" s="259"/>
      <c r="G98" s="260"/>
      <c r="H98" s="261"/>
      <c r="I98" s="262"/>
      <c r="J98" s="263"/>
      <c r="K98" s="227" t="b">
        <f t="shared" si="8"/>
        <v>1</v>
      </c>
    </row>
  </sheetData>
  <mergeCells count="6">
    <mergeCell ref="A4:E7"/>
    <mergeCell ref="G4:G7"/>
    <mergeCell ref="H4:J4"/>
    <mergeCell ref="H5:H7"/>
    <mergeCell ref="I5:I7"/>
    <mergeCell ref="J5:J7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4" fitToWidth="0" orientation="portrait" r:id="rId1"/>
  <headerFooter alignWithMargins="0"/>
  <rowBreaks count="1" manualBreakCount="1">
    <brk id="7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0"/>
  <sheetViews>
    <sheetView view="pageBreakPreview" zoomScaleNormal="85" zoomScaleSheetLayoutView="100" workbookViewId="0">
      <selection activeCell="D1" sqref="D1"/>
    </sheetView>
  </sheetViews>
  <sheetFormatPr defaultRowHeight="13.5" x14ac:dyDescent="0.15"/>
  <cols>
    <col min="1" max="5" width="1.75" style="227" customWidth="1"/>
    <col min="6" max="6" width="19.375" style="227" customWidth="1"/>
    <col min="7" max="10" width="13.625" style="227" customWidth="1"/>
    <col min="11" max="11" width="0" style="227" hidden="1" customWidth="1"/>
    <col min="12" max="16384" width="9" style="227"/>
  </cols>
  <sheetData>
    <row r="1" spans="1:11" ht="14.25" customHeight="1" thickBot="1" x14ac:dyDescent="0.2">
      <c r="A1" s="228" t="s">
        <v>371</v>
      </c>
      <c r="B1" s="229"/>
      <c r="C1" s="229"/>
      <c r="D1" s="229"/>
      <c r="E1" s="229"/>
      <c r="J1" s="266" t="s">
        <v>372</v>
      </c>
    </row>
    <row r="2" spans="1:11" x14ac:dyDescent="0.15">
      <c r="A2" s="441" t="s">
        <v>6</v>
      </c>
      <c r="B2" s="442"/>
      <c r="C2" s="442"/>
      <c r="D2" s="442"/>
      <c r="E2" s="442"/>
      <c r="F2" s="267"/>
      <c r="G2" s="447" t="s">
        <v>373</v>
      </c>
      <c r="H2" s="450" t="s">
        <v>350</v>
      </c>
      <c r="I2" s="450"/>
      <c r="J2" s="451"/>
    </row>
    <row r="3" spans="1:11" s="269" customFormat="1" ht="13.5" customHeight="1" x14ac:dyDescent="0.15">
      <c r="A3" s="443"/>
      <c r="B3" s="444"/>
      <c r="C3" s="444"/>
      <c r="D3" s="444"/>
      <c r="E3" s="444"/>
      <c r="F3" s="268"/>
      <c r="G3" s="448"/>
      <c r="H3" s="452" t="s">
        <v>351</v>
      </c>
      <c r="I3" s="435" t="s">
        <v>352</v>
      </c>
      <c r="J3" s="438" t="s">
        <v>353</v>
      </c>
    </row>
    <row r="4" spans="1:11" s="269" customFormat="1" x14ac:dyDescent="0.15">
      <c r="A4" s="443"/>
      <c r="B4" s="444"/>
      <c r="C4" s="444"/>
      <c r="D4" s="444"/>
      <c r="E4" s="444"/>
      <c r="F4" s="268"/>
      <c r="G4" s="448"/>
      <c r="H4" s="453"/>
      <c r="I4" s="436"/>
      <c r="J4" s="439"/>
    </row>
    <row r="5" spans="1:11" s="269" customFormat="1" x14ac:dyDescent="0.15">
      <c r="A5" s="445"/>
      <c r="B5" s="446"/>
      <c r="C5" s="446"/>
      <c r="D5" s="446"/>
      <c r="E5" s="446"/>
      <c r="F5" s="270"/>
      <c r="G5" s="449"/>
      <c r="H5" s="454"/>
      <c r="I5" s="437"/>
      <c r="J5" s="440"/>
    </row>
    <row r="6" spans="1:11" ht="13.5" customHeight="1" x14ac:dyDescent="0.15">
      <c r="A6" s="236" t="s">
        <v>195</v>
      </c>
      <c r="B6" s="237"/>
      <c r="C6" s="237"/>
      <c r="D6" s="237"/>
      <c r="E6" s="237"/>
      <c r="F6" s="237"/>
      <c r="G6" s="238">
        <f>-(G7-G28)</f>
        <v>-2997</v>
      </c>
      <c r="H6" s="271">
        <f t="shared" ref="H6:J6" si="0">-(H7-H28)</f>
        <v>-2743</v>
      </c>
      <c r="I6" s="240">
        <f t="shared" si="0"/>
        <v>-205</v>
      </c>
      <c r="J6" s="241">
        <f t="shared" si="0"/>
        <v>-49</v>
      </c>
      <c r="K6" s="227" t="b">
        <f>G6=SUM(H6:J6)</f>
        <v>1</v>
      </c>
    </row>
    <row r="7" spans="1:11" ht="13.5" customHeight="1" x14ac:dyDescent="0.15">
      <c r="A7" s="242"/>
      <c r="B7" s="243" t="s">
        <v>152</v>
      </c>
      <c r="C7" s="243"/>
      <c r="D7" s="243"/>
      <c r="E7" s="243"/>
      <c r="F7" s="243"/>
      <c r="G7" s="238">
        <f>SUM(G8,G23)</f>
        <v>3971</v>
      </c>
      <c r="H7" s="272">
        <f t="shared" ref="H7:J7" si="1">SUM(H8,H23)</f>
        <v>3666</v>
      </c>
      <c r="I7" s="247">
        <f t="shared" si="1"/>
        <v>243</v>
      </c>
      <c r="J7" s="248">
        <f t="shared" si="1"/>
        <v>62</v>
      </c>
      <c r="K7" s="227" t="b">
        <f t="shared" ref="K7:K40" si="2">G7=SUM(H7:J7)</f>
        <v>1</v>
      </c>
    </row>
    <row r="8" spans="1:11" ht="13.5" customHeight="1" x14ac:dyDescent="0.15">
      <c r="A8" s="242"/>
      <c r="B8" s="243"/>
      <c r="C8" s="243" t="s">
        <v>154</v>
      </c>
      <c r="D8" s="243"/>
      <c r="E8" s="243"/>
      <c r="F8" s="243"/>
      <c r="G8" s="238">
        <f>SUM(G9,G14,G19)</f>
        <v>3896</v>
      </c>
      <c r="H8" s="271">
        <f t="shared" ref="H8:J8" si="3">SUM(H9,H14,H19)</f>
        <v>3624</v>
      </c>
      <c r="I8" s="247">
        <f t="shared" si="3"/>
        <v>241</v>
      </c>
      <c r="J8" s="248">
        <f t="shared" si="3"/>
        <v>31</v>
      </c>
      <c r="K8" s="227" t="b">
        <f t="shared" si="2"/>
        <v>1</v>
      </c>
    </row>
    <row r="9" spans="1:11" ht="13.5" customHeight="1" x14ac:dyDescent="0.15">
      <c r="A9" s="242"/>
      <c r="B9" s="243"/>
      <c r="C9" s="243"/>
      <c r="D9" s="243" t="s">
        <v>156</v>
      </c>
      <c r="E9" s="243"/>
      <c r="F9" s="243"/>
      <c r="G9" s="238">
        <f>SUM(G10:G13)</f>
        <v>325</v>
      </c>
      <c r="H9" s="272">
        <f t="shared" ref="H9:J9" si="4">SUM(H10:H13)</f>
        <v>160</v>
      </c>
      <c r="I9" s="247">
        <f t="shared" si="4"/>
        <v>150</v>
      </c>
      <c r="J9" s="248">
        <f t="shared" si="4"/>
        <v>15</v>
      </c>
      <c r="K9" s="227" t="b">
        <f t="shared" si="2"/>
        <v>1</v>
      </c>
    </row>
    <row r="10" spans="1:11" ht="13.5" customHeight="1" x14ac:dyDescent="0.15">
      <c r="A10" s="242"/>
      <c r="B10" s="243"/>
      <c r="C10" s="243"/>
      <c r="D10" s="243"/>
      <c r="E10" s="243" t="s">
        <v>158</v>
      </c>
      <c r="F10" s="243"/>
      <c r="G10" s="238">
        <v>257</v>
      </c>
      <c r="H10" s="272">
        <v>134</v>
      </c>
      <c r="I10" s="247">
        <v>111</v>
      </c>
      <c r="J10" s="248">
        <v>12</v>
      </c>
      <c r="K10" s="227" t="b">
        <f t="shared" si="2"/>
        <v>1</v>
      </c>
    </row>
    <row r="11" spans="1:11" ht="13.5" customHeight="1" x14ac:dyDescent="0.15">
      <c r="A11" s="236"/>
      <c r="B11" s="237"/>
      <c r="C11" s="237"/>
      <c r="D11" s="237"/>
      <c r="E11" s="237" t="s">
        <v>160</v>
      </c>
      <c r="F11" s="237"/>
      <c r="G11" s="238">
        <v>25</v>
      </c>
      <c r="H11" s="272">
        <v>13</v>
      </c>
      <c r="I11" s="247">
        <v>11</v>
      </c>
      <c r="J11" s="248">
        <v>1</v>
      </c>
      <c r="K11" s="227" t="b">
        <f t="shared" si="2"/>
        <v>1</v>
      </c>
    </row>
    <row r="12" spans="1:11" ht="13.5" customHeight="1" x14ac:dyDescent="0.15">
      <c r="A12" s="242"/>
      <c r="B12" s="243"/>
      <c r="C12" s="243"/>
      <c r="D12" s="243"/>
      <c r="E12" s="255" t="s">
        <v>162</v>
      </c>
      <c r="F12" s="243"/>
      <c r="G12" s="238">
        <v>2</v>
      </c>
      <c r="H12" s="272">
        <v>1</v>
      </c>
      <c r="I12" s="247">
        <v>1</v>
      </c>
      <c r="J12" s="248">
        <v>0</v>
      </c>
      <c r="K12" s="227" t="b">
        <f t="shared" si="2"/>
        <v>1</v>
      </c>
    </row>
    <row r="13" spans="1:11" ht="13.5" customHeight="1" x14ac:dyDescent="0.15">
      <c r="A13" s="236"/>
      <c r="B13" s="237"/>
      <c r="C13" s="237"/>
      <c r="D13" s="237"/>
      <c r="E13" s="237" t="s">
        <v>34</v>
      </c>
      <c r="F13" s="237"/>
      <c r="G13" s="238">
        <v>41</v>
      </c>
      <c r="H13" s="272">
        <v>12</v>
      </c>
      <c r="I13" s="247">
        <v>27</v>
      </c>
      <c r="J13" s="248">
        <v>2</v>
      </c>
      <c r="K13" s="227" t="b">
        <f t="shared" si="2"/>
        <v>1</v>
      </c>
    </row>
    <row r="14" spans="1:11" ht="13.5" customHeight="1" x14ac:dyDescent="0.15">
      <c r="A14" s="242"/>
      <c r="B14" s="243"/>
      <c r="C14" s="243"/>
      <c r="D14" s="243" t="s">
        <v>165</v>
      </c>
      <c r="E14" s="243"/>
      <c r="F14" s="243"/>
      <c r="G14" s="238">
        <f>SUM(G15:G18)</f>
        <v>3552</v>
      </c>
      <c r="H14" s="272">
        <f t="shared" ref="H14:J14" si="5">SUM(H15:H18)</f>
        <v>3445</v>
      </c>
      <c r="I14" s="247">
        <f t="shared" si="5"/>
        <v>91</v>
      </c>
      <c r="J14" s="248">
        <f t="shared" si="5"/>
        <v>16</v>
      </c>
      <c r="K14" s="227" t="b">
        <f t="shared" si="2"/>
        <v>1</v>
      </c>
    </row>
    <row r="15" spans="1:11" ht="13.5" customHeight="1" x14ac:dyDescent="0.15">
      <c r="A15" s="236"/>
      <c r="B15" s="237"/>
      <c r="C15" s="237"/>
      <c r="D15" s="237"/>
      <c r="E15" s="237" t="s">
        <v>167</v>
      </c>
      <c r="F15" s="237"/>
      <c r="G15" s="238">
        <v>1846</v>
      </c>
      <c r="H15" s="272">
        <v>1773</v>
      </c>
      <c r="I15" s="247">
        <v>57</v>
      </c>
      <c r="J15" s="248">
        <v>16</v>
      </c>
      <c r="K15" s="227" t="b">
        <f t="shared" si="2"/>
        <v>1</v>
      </c>
    </row>
    <row r="16" spans="1:11" ht="13.5" customHeight="1" x14ac:dyDescent="0.15">
      <c r="A16" s="242"/>
      <c r="B16" s="243"/>
      <c r="C16" s="243"/>
      <c r="D16" s="243"/>
      <c r="E16" s="243" t="s">
        <v>169</v>
      </c>
      <c r="F16" s="243"/>
      <c r="G16" s="238">
        <v>490</v>
      </c>
      <c r="H16" s="272">
        <v>483</v>
      </c>
      <c r="I16" s="247">
        <v>7</v>
      </c>
      <c r="J16" s="248" t="s">
        <v>357</v>
      </c>
      <c r="K16" s="227" t="b">
        <f t="shared" si="2"/>
        <v>1</v>
      </c>
    </row>
    <row r="17" spans="1:11" ht="13.5" customHeight="1" x14ac:dyDescent="0.15">
      <c r="A17" s="236"/>
      <c r="B17" s="237"/>
      <c r="C17" s="237"/>
      <c r="D17" s="237"/>
      <c r="E17" s="237" t="s">
        <v>171</v>
      </c>
      <c r="F17" s="237"/>
      <c r="G17" s="238">
        <v>1215</v>
      </c>
      <c r="H17" s="272">
        <v>1189</v>
      </c>
      <c r="I17" s="247">
        <v>26</v>
      </c>
      <c r="J17" s="248" t="s">
        <v>357</v>
      </c>
      <c r="K17" s="227" t="b">
        <f t="shared" si="2"/>
        <v>1</v>
      </c>
    </row>
    <row r="18" spans="1:11" ht="13.5" customHeight="1" x14ac:dyDescent="0.15">
      <c r="A18" s="242"/>
      <c r="B18" s="243"/>
      <c r="C18" s="243"/>
      <c r="D18" s="243"/>
      <c r="E18" s="243" t="s">
        <v>34</v>
      </c>
      <c r="F18" s="243"/>
      <c r="G18" s="238">
        <v>1</v>
      </c>
      <c r="H18" s="272">
        <v>0</v>
      </c>
      <c r="I18" s="247">
        <v>1</v>
      </c>
      <c r="J18" s="248">
        <v>0</v>
      </c>
      <c r="K18" s="227" t="b">
        <f t="shared" si="2"/>
        <v>1</v>
      </c>
    </row>
    <row r="19" spans="1:11" ht="13.5" customHeight="1" x14ac:dyDescent="0.15">
      <c r="A19" s="236"/>
      <c r="B19" s="237"/>
      <c r="C19" s="237"/>
      <c r="D19" s="237" t="s">
        <v>174</v>
      </c>
      <c r="E19" s="237"/>
      <c r="F19" s="237"/>
      <c r="G19" s="238">
        <f>SUM(G20:G22)</f>
        <v>19</v>
      </c>
      <c r="H19" s="272">
        <f t="shared" ref="H19:J19" si="6">SUM(H20:H22)</f>
        <v>19</v>
      </c>
      <c r="I19" s="247">
        <f t="shared" si="6"/>
        <v>0</v>
      </c>
      <c r="J19" s="248">
        <f t="shared" si="6"/>
        <v>0</v>
      </c>
      <c r="K19" s="227" t="b">
        <f t="shared" si="2"/>
        <v>1</v>
      </c>
    </row>
    <row r="20" spans="1:11" ht="13.5" customHeight="1" x14ac:dyDescent="0.15">
      <c r="A20" s="242"/>
      <c r="B20" s="243"/>
      <c r="C20" s="243"/>
      <c r="D20" s="243"/>
      <c r="E20" s="243" t="s">
        <v>176</v>
      </c>
      <c r="F20" s="243"/>
      <c r="G20" s="238">
        <v>16</v>
      </c>
      <c r="H20" s="272">
        <v>16</v>
      </c>
      <c r="I20" s="247" t="s">
        <v>357</v>
      </c>
      <c r="J20" s="248" t="s">
        <v>357</v>
      </c>
      <c r="K20" s="227" t="b">
        <f t="shared" si="2"/>
        <v>1</v>
      </c>
    </row>
    <row r="21" spans="1:11" ht="13.5" customHeight="1" x14ac:dyDescent="0.15">
      <c r="A21" s="236"/>
      <c r="B21" s="237"/>
      <c r="C21" s="237"/>
      <c r="D21" s="237"/>
      <c r="E21" s="254" t="s">
        <v>178</v>
      </c>
      <c r="F21" s="237"/>
      <c r="G21" s="238" t="s">
        <v>99</v>
      </c>
      <c r="H21" s="272" t="s">
        <v>99</v>
      </c>
      <c r="I21" s="247" t="s">
        <v>99</v>
      </c>
      <c r="J21" s="248" t="s">
        <v>99</v>
      </c>
      <c r="K21" s="227" t="b">
        <f t="shared" si="2"/>
        <v>0</v>
      </c>
    </row>
    <row r="22" spans="1:11" ht="13.5" customHeight="1" x14ac:dyDescent="0.15">
      <c r="A22" s="242"/>
      <c r="B22" s="243"/>
      <c r="C22" s="243"/>
      <c r="D22" s="243"/>
      <c r="E22" s="243" t="s">
        <v>34</v>
      </c>
      <c r="F22" s="243"/>
      <c r="G22" s="238">
        <v>3</v>
      </c>
      <c r="H22" s="272">
        <v>3</v>
      </c>
      <c r="I22" s="247">
        <v>0</v>
      </c>
      <c r="J22" s="248">
        <v>0</v>
      </c>
      <c r="K22" s="227" t="b">
        <f t="shared" si="2"/>
        <v>1</v>
      </c>
    </row>
    <row r="23" spans="1:11" ht="13.5" customHeight="1" x14ac:dyDescent="0.15">
      <c r="A23" s="236"/>
      <c r="B23" s="237"/>
      <c r="C23" s="237" t="s">
        <v>181</v>
      </c>
      <c r="D23" s="237"/>
      <c r="E23" s="237"/>
      <c r="F23" s="237"/>
      <c r="G23" s="238">
        <f>SUM(G24:G27)</f>
        <v>75</v>
      </c>
      <c r="H23" s="272">
        <f t="shared" ref="H23:J23" si="7">SUM(H24:H27)</f>
        <v>42</v>
      </c>
      <c r="I23" s="247">
        <f t="shared" si="7"/>
        <v>2</v>
      </c>
      <c r="J23" s="248">
        <f t="shared" si="7"/>
        <v>31</v>
      </c>
      <c r="K23" s="227" t="b">
        <f t="shared" si="2"/>
        <v>1</v>
      </c>
    </row>
    <row r="24" spans="1:11" ht="13.5" customHeight="1" x14ac:dyDescent="0.15">
      <c r="A24" s="242"/>
      <c r="B24" s="243"/>
      <c r="C24" s="243"/>
      <c r="D24" s="243" t="s">
        <v>183</v>
      </c>
      <c r="E24" s="243"/>
      <c r="F24" s="243"/>
      <c r="G24" s="238">
        <v>72</v>
      </c>
      <c r="H24" s="272">
        <v>39</v>
      </c>
      <c r="I24" s="247">
        <v>2</v>
      </c>
      <c r="J24" s="248">
        <v>31</v>
      </c>
      <c r="K24" s="227" t="b">
        <f t="shared" si="2"/>
        <v>1</v>
      </c>
    </row>
    <row r="25" spans="1:11" ht="13.5" customHeight="1" x14ac:dyDescent="0.15">
      <c r="A25" s="242"/>
      <c r="B25" s="243"/>
      <c r="C25" s="243"/>
      <c r="D25" s="243" t="s">
        <v>185</v>
      </c>
      <c r="E25" s="243"/>
      <c r="F25" s="243"/>
      <c r="G25" s="238" t="s">
        <v>99</v>
      </c>
      <c r="H25" s="272" t="s">
        <v>99</v>
      </c>
      <c r="I25" s="247" t="s">
        <v>99</v>
      </c>
      <c r="J25" s="248" t="s">
        <v>99</v>
      </c>
      <c r="K25" s="227" t="b">
        <f t="shared" si="2"/>
        <v>0</v>
      </c>
    </row>
    <row r="26" spans="1:11" ht="13.5" customHeight="1" x14ac:dyDescent="0.15">
      <c r="A26" s="242"/>
      <c r="B26" s="243"/>
      <c r="C26" s="243"/>
      <c r="D26" s="243" t="s">
        <v>187</v>
      </c>
      <c r="E26" s="243"/>
      <c r="F26" s="243"/>
      <c r="G26" s="238" t="s">
        <v>99</v>
      </c>
      <c r="H26" s="272" t="s">
        <v>99</v>
      </c>
      <c r="I26" s="247" t="s">
        <v>99</v>
      </c>
      <c r="J26" s="248" t="s">
        <v>99</v>
      </c>
      <c r="K26" s="227" t="b">
        <f t="shared" si="2"/>
        <v>0</v>
      </c>
    </row>
    <row r="27" spans="1:11" ht="13.5" customHeight="1" x14ac:dyDescent="0.15">
      <c r="A27" s="242"/>
      <c r="B27" s="243"/>
      <c r="C27" s="243"/>
      <c r="D27" s="243" t="s">
        <v>34</v>
      </c>
      <c r="E27" s="243"/>
      <c r="F27" s="243"/>
      <c r="G27" s="238">
        <v>3</v>
      </c>
      <c r="H27" s="272">
        <v>3</v>
      </c>
      <c r="I27" s="247" t="s">
        <v>357</v>
      </c>
      <c r="J27" s="248" t="s">
        <v>357</v>
      </c>
      <c r="K27" s="227" t="b">
        <f t="shared" si="2"/>
        <v>1</v>
      </c>
    </row>
    <row r="28" spans="1:11" ht="13.5" customHeight="1" x14ac:dyDescent="0.15">
      <c r="A28" s="242"/>
      <c r="B28" s="243" t="s">
        <v>190</v>
      </c>
      <c r="C28" s="243"/>
      <c r="D28" s="243"/>
      <c r="E28" s="243"/>
      <c r="F28" s="243"/>
      <c r="G28" s="238">
        <f>SUM(G29:G30)</f>
        <v>974</v>
      </c>
      <c r="H28" s="272">
        <f t="shared" ref="H28:J28" si="8">SUM(H29:H30)</f>
        <v>923</v>
      </c>
      <c r="I28" s="247">
        <f t="shared" si="8"/>
        <v>38</v>
      </c>
      <c r="J28" s="248">
        <f t="shared" si="8"/>
        <v>13</v>
      </c>
      <c r="K28" s="227" t="b">
        <f t="shared" si="2"/>
        <v>1</v>
      </c>
    </row>
    <row r="29" spans="1:11" ht="13.5" customHeight="1" x14ac:dyDescent="0.15">
      <c r="A29" s="242"/>
      <c r="B29" s="243"/>
      <c r="C29" s="243" t="s">
        <v>192</v>
      </c>
      <c r="D29" s="243"/>
      <c r="E29" s="243"/>
      <c r="F29" s="243"/>
      <c r="G29" s="238">
        <v>598</v>
      </c>
      <c r="H29" s="272">
        <v>576</v>
      </c>
      <c r="I29" s="247">
        <v>22</v>
      </c>
      <c r="J29" s="248" t="s">
        <v>357</v>
      </c>
      <c r="K29" s="227" t="b">
        <f t="shared" si="2"/>
        <v>1</v>
      </c>
    </row>
    <row r="30" spans="1:11" ht="13.5" customHeight="1" x14ac:dyDescent="0.15">
      <c r="A30" s="273"/>
      <c r="B30" s="274"/>
      <c r="C30" s="274" t="s">
        <v>34</v>
      </c>
      <c r="D30" s="274"/>
      <c r="E30" s="274"/>
      <c r="F30" s="274"/>
      <c r="G30" s="275">
        <v>376</v>
      </c>
      <c r="H30" s="276">
        <v>347</v>
      </c>
      <c r="I30" s="277">
        <v>16</v>
      </c>
      <c r="J30" s="278">
        <v>13</v>
      </c>
      <c r="K30" s="227" t="b">
        <f t="shared" si="2"/>
        <v>1</v>
      </c>
    </row>
    <row r="31" spans="1:11" ht="13.5" customHeight="1" x14ac:dyDescent="0.15">
      <c r="A31" s="264" t="s">
        <v>213</v>
      </c>
      <c r="B31" s="265"/>
      <c r="C31" s="265"/>
      <c r="D31" s="265"/>
      <c r="E31" s="265"/>
      <c r="F31" s="265"/>
      <c r="G31" s="238">
        <f>G6+G38-G32</f>
        <v>-3523</v>
      </c>
      <c r="H31" s="271">
        <f t="shared" ref="H31:J31" si="9">H6+H38-H32</f>
        <v>-3269</v>
      </c>
      <c r="I31" s="279">
        <f t="shared" si="9"/>
        <v>-205</v>
      </c>
      <c r="J31" s="280">
        <f t="shared" si="9"/>
        <v>-49</v>
      </c>
      <c r="K31" s="227" t="b">
        <f t="shared" si="2"/>
        <v>1</v>
      </c>
    </row>
    <row r="32" spans="1:11" ht="13.5" customHeight="1" x14ac:dyDescent="0.15">
      <c r="A32" s="242"/>
      <c r="B32" s="243" t="s">
        <v>197</v>
      </c>
      <c r="C32" s="243"/>
      <c r="D32" s="243"/>
      <c r="E32" s="243"/>
      <c r="F32" s="243"/>
      <c r="G32" s="238">
        <f>SUM(G33:G37)</f>
        <v>543</v>
      </c>
      <c r="H32" s="272">
        <f t="shared" ref="H32:J32" si="10">SUM(H33:H37)</f>
        <v>543</v>
      </c>
      <c r="I32" s="247">
        <f t="shared" si="10"/>
        <v>0</v>
      </c>
      <c r="J32" s="248">
        <f t="shared" si="10"/>
        <v>0</v>
      </c>
      <c r="K32" s="227" t="b">
        <f t="shared" si="2"/>
        <v>1</v>
      </c>
    </row>
    <row r="33" spans="1:11" ht="13.5" customHeight="1" x14ac:dyDescent="0.15">
      <c r="A33" s="242"/>
      <c r="B33" s="243"/>
      <c r="C33" s="243" t="s">
        <v>199</v>
      </c>
      <c r="D33" s="243"/>
      <c r="E33" s="243"/>
      <c r="F33" s="243"/>
      <c r="G33" s="238" t="s">
        <v>99</v>
      </c>
      <c r="H33" s="272" t="s">
        <v>99</v>
      </c>
      <c r="I33" s="247" t="s">
        <v>99</v>
      </c>
      <c r="J33" s="248" t="s">
        <v>99</v>
      </c>
      <c r="K33" s="227" t="b">
        <f t="shared" si="2"/>
        <v>0</v>
      </c>
    </row>
    <row r="34" spans="1:11" ht="13.5" customHeight="1" x14ac:dyDescent="0.15">
      <c r="A34" s="242"/>
      <c r="B34" s="243"/>
      <c r="C34" s="243" t="s">
        <v>201</v>
      </c>
      <c r="D34" s="243"/>
      <c r="E34" s="243"/>
      <c r="F34" s="243"/>
      <c r="G34" s="238">
        <v>543</v>
      </c>
      <c r="H34" s="272">
        <v>543</v>
      </c>
      <c r="I34" s="247" t="s">
        <v>357</v>
      </c>
      <c r="J34" s="248" t="s">
        <v>99</v>
      </c>
      <c r="K34" s="227" t="b">
        <f t="shared" si="2"/>
        <v>1</v>
      </c>
    </row>
    <row r="35" spans="1:11" ht="13.5" customHeight="1" x14ac:dyDescent="0.15">
      <c r="A35" s="242"/>
      <c r="B35" s="243"/>
      <c r="C35" s="243" t="s">
        <v>203</v>
      </c>
      <c r="D35" s="243"/>
      <c r="E35" s="243"/>
      <c r="F35" s="243"/>
      <c r="G35" s="238" t="s">
        <v>99</v>
      </c>
      <c r="H35" s="272" t="s">
        <v>99</v>
      </c>
      <c r="I35" s="247" t="s">
        <v>99</v>
      </c>
      <c r="J35" s="248" t="s">
        <v>99</v>
      </c>
      <c r="K35" s="227" t="b">
        <f t="shared" si="2"/>
        <v>0</v>
      </c>
    </row>
    <row r="36" spans="1:11" ht="13.5" customHeight="1" x14ac:dyDescent="0.15">
      <c r="A36" s="242"/>
      <c r="B36" s="243"/>
      <c r="C36" s="243" t="s">
        <v>205</v>
      </c>
      <c r="D36" s="243"/>
      <c r="E36" s="243"/>
      <c r="F36" s="243"/>
      <c r="G36" s="238" t="s">
        <v>99</v>
      </c>
      <c r="H36" s="272" t="s">
        <v>99</v>
      </c>
      <c r="I36" s="247" t="s">
        <v>99</v>
      </c>
      <c r="J36" s="248" t="s">
        <v>99</v>
      </c>
      <c r="K36" s="227" t="b">
        <f t="shared" si="2"/>
        <v>0</v>
      </c>
    </row>
    <row r="37" spans="1:11" ht="13.5" customHeight="1" x14ac:dyDescent="0.15">
      <c r="A37" s="242"/>
      <c r="B37" s="243"/>
      <c r="C37" s="243" t="s">
        <v>34</v>
      </c>
      <c r="D37" s="243"/>
      <c r="E37" s="243"/>
      <c r="F37" s="243"/>
      <c r="G37" s="238" t="s">
        <v>99</v>
      </c>
      <c r="H37" s="272" t="s">
        <v>99</v>
      </c>
      <c r="I37" s="247" t="s">
        <v>99</v>
      </c>
      <c r="J37" s="248" t="s">
        <v>99</v>
      </c>
      <c r="K37" s="227" t="b">
        <f t="shared" si="2"/>
        <v>0</v>
      </c>
    </row>
    <row r="38" spans="1:11" ht="13.5" customHeight="1" x14ac:dyDescent="0.15">
      <c r="A38" s="242"/>
      <c r="B38" s="243" t="s">
        <v>208</v>
      </c>
      <c r="C38" s="243"/>
      <c r="D38" s="243"/>
      <c r="E38" s="243"/>
      <c r="F38" s="243"/>
      <c r="G38" s="238">
        <f>SUM(G39:G40)</f>
        <v>17</v>
      </c>
      <c r="H38" s="272">
        <f t="shared" ref="H38:J38" si="11">SUM(H39:H40)</f>
        <v>17</v>
      </c>
      <c r="I38" s="247">
        <f t="shared" si="11"/>
        <v>0</v>
      </c>
      <c r="J38" s="248">
        <f t="shared" si="11"/>
        <v>0</v>
      </c>
      <c r="K38" s="227" t="b">
        <f t="shared" si="2"/>
        <v>1</v>
      </c>
    </row>
    <row r="39" spans="1:11" ht="13.5" customHeight="1" x14ac:dyDescent="0.15">
      <c r="A39" s="242"/>
      <c r="B39" s="243" t="s">
        <v>365</v>
      </c>
      <c r="C39" s="243" t="s">
        <v>210</v>
      </c>
      <c r="D39" s="243"/>
      <c r="E39" s="243"/>
      <c r="F39" s="243"/>
      <c r="G39" s="238">
        <v>16</v>
      </c>
      <c r="H39" s="272">
        <v>16</v>
      </c>
      <c r="I39" s="247" t="s">
        <v>357</v>
      </c>
      <c r="J39" s="248" t="s">
        <v>357</v>
      </c>
      <c r="K39" s="227" t="b">
        <f t="shared" si="2"/>
        <v>1</v>
      </c>
    </row>
    <row r="40" spans="1:11" ht="13.5" customHeight="1" thickBot="1" x14ac:dyDescent="0.2">
      <c r="A40" s="258"/>
      <c r="B40" s="259"/>
      <c r="C40" s="259" t="s">
        <v>34</v>
      </c>
      <c r="D40" s="259"/>
      <c r="E40" s="259"/>
      <c r="F40" s="259"/>
      <c r="G40" s="281">
        <v>1</v>
      </c>
      <c r="H40" s="282">
        <v>1</v>
      </c>
      <c r="I40" s="283" t="s">
        <v>357</v>
      </c>
      <c r="J40" s="284" t="s">
        <v>357</v>
      </c>
      <c r="K40" s="227" t="b">
        <f t="shared" si="2"/>
        <v>1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2"/>
  <sheetViews>
    <sheetView view="pageBreakPreview" zoomScaleNormal="85" zoomScaleSheetLayoutView="100" workbookViewId="0">
      <selection activeCell="D1" sqref="D1"/>
    </sheetView>
  </sheetViews>
  <sheetFormatPr defaultRowHeight="13.5" x14ac:dyDescent="0.15"/>
  <cols>
    <col min="1" max="5" width="1.75" style="227" customWidth="1"/>
    <col min="6" max="6" width="19.375" style="227" customWidth="1"/>
    <col min="7" max="18" width="13.625" style="227" customWidth="1"/>
    <col min="19" max="16384" width="9" style="227"/>
  </cols>
  <sheetData>
    <row r="1" spans="1:18" ht="14.25" customHeight="1" thickBot="1" x14ac:dyDescent="0.2">
      <c r="A1" s="229" t="s">
        <v>374</v>
      </c>
      <c r="B1" s="229"/>
      <c r="C1" s="229"/>
      <c r="D1" s="229"/>
      <c r="E1" s="229"/>
      <c r="I1" s="266"/>
      <c r="L1" s="266"/>
      <c r="O1" s="266"/>
      <c r="R1" s="266" t="s">
        <v>372</v>
      </c>
    </row>
    <row r="2" spans="1:18" x14ac:dyDescent="0.15">
      <c r="A2" s="420" t="s">
        <v>6</v>
      </c>
      <c r="B2" s="421"/>
      <c r="C2" s="421"/>
      <c r="D2" s="421"/>
      <c r="E2" s="421"/>
      <c r="F2" s="231"/>
      <c r="G2" s="285"/>
      <c r="H2" s="286"/>
      <c r="I2" s="286"/>
      <c r="J2" s="455" t="s">
        <v>375</v>
      </c>
      <c r="K2" s="456"/>
      <c r="L2" s="456"/>
      <c r="M2" s="456"/>
      <c r="N2" s="456"/>
      <c r="O2" s="456"/>
      <c r="P2" s="456"/>
      <c r="Q2" s="456"/>
      <c r="R2" s="457"/>
    </row>
    <row r="3" spans="1:18" s="269" customFormat="1" ht="13.5" customHeight="1" x14ac:dyDescent="0.15">
      <c r="A3" s="422"/>
      <c r="B3" s="423"/>
      <c r="C3" s="423"/>
      <c r="D3" s="423"/>
      <c r="E3" s="423"/>
      <c r="F3" s="233"/>
      <c r="G3" s="287" t="s">
        <v>349</v>
      </c>
      <c r="H3" s="458" t="s">
        <v>218</v>
      </c>
      <c r="I3" s="458" t="s">
        <v>219</v>
      </c>
      <c r="J3" s="287" t="s">
        <v>351</v>
      </c>
      <c r="K3" s="288"/>
      <c r="L3" s="288"/>
      <c r="M3" s="287" t="s">
        <v>352</v>
      </c>
      <c r="N3" s="288"/>
      <c r="O3" s="289"/>
      <c r="P3" s="287" t="s">
        <v>353</v>
      </c>
      <c r="Q3" s="288"/>
      <c r="R3" s="290"/>
    </row>
    <row r="4" spans="1:18" s="269" customFormat="1" ht="14.25" customHeight="1" x14ac:dyDescent="0.15">
      <c r="A4" s="422"/>
      <c r="B4" s="423"/>
      <c r="C4" s="423"/>
      <c r="D4" s="423"/>
      <c r="E4" s="423"/>
      <c r="F4" s="233"/>
      <c r="G4" s="291"/>
      <c r="H4" s="458"/>
      <c r="I4" s="458"/>
      <c r="J4" s="291"/>
      <c r="K4" s="458" t="s">
        <v>218</v>
      </c>
      <c r="L4" s="459" t="s">
        <v>219</v>
      </c>
      <c r="M4" s="291"/>
      <c r="N4" s="458" t="s">
        <v>218</v>
      </c>
      <c r="O4" s="458" t="s">
        <v>219</v>
      </c>
      <c r="P4" s="291"/>
      <c r="Q4" s="458" t="s">
        <v>218</v>
      </c>
      <c r="R4" s="460" t="s">
        <v>219</v>
      </c>
    </row>
    <row r="5" spans="1:18" s="269" customFormat="1" ht="14.25" customHeight="1" x14ac:dyDescent="0.15">
      <c r="A5" s="424"/>
      <c r="B5" s="425"/>
      <c r="C5" s="425"/>
      <c r="D5" s="425"/>
      <c r="E5" s="425"/>
      <c r="F5" s="235"/>
      <c r="G5" s="292"/>
      <c r="H5" s="458"/>
      <c r="I5" s="458"/>
      <c r="J5" s="292"/>
      <c r="K5" s="458"/>
      <c r="L5" s="459"/>
      <c r="M5" s="292"/>
      <c r="N5" s="458"/>
      <c r="O5" s="458"/>
      <c r="P5" s="292"/>
      <c r="Q5" s="458"/>
      <c r="R5" s="460"/>
    </row>
    <row r="6" spans="1:18" ht="13.5" customHeight="1" x14ac:dyDescent="0.15">
      <c r="A6" s="236" t="s">
        <v>221</v>
      </c>
      <c r="B6" s="237"/>
      <c r="C6" s="237"/>
      <c r="D6" s="237"/>
      <c r="E6" s="237"/>
      <c r="F6" s="237"/>
      <c r="G6" s="293">
        <f>H6+I6</f>
        <v>11733</v>
      </c>
      <c r="H6" s="293">
        <v>12960</v>
      </c>
      <c r="I6" s="293">
        <v>-1227</v>
      </c>
      <c r="J6" s="293">
        <f>K6+L6</f>
        <v>10283</v>
      </c>
      <c r="K6" s="293">
        <v>11380</v>
      </c>
      <c r="L6" s="293">
        <v>-1097</v>
      </c>
      <c r="M6" s="293">
        <f>N6+O6</f>
        <v>522</v>
      </c>
      <c r="N6" s="293">
        <v>569</v>
      </c>
      <c r="O6" s="294">
        <v>-47</v>
      </c>
      <c r="P6" s="293">
        <f>Q6+R6</f>
        <v>928</v>
      </c>
      <c r="Q6" s="293">
        <v>1011</v>
      </c>
      <c r="R6" s="295">
        <v>-83</v>
      </c>
    </row>
    <row r="7" spans="1:18" ht="13.5" customHeight="1" x14ac:dyDescent="0.15">
      <c r="A7" s="242"/>
      <c r="B7" s="243" t="s">
        <v>223</v>
      </c>
      <c r="C7" s="243"/>
      <c r="D7" s="243"/>
      <c r="E7" s="243"/>
      <c r="F7" s="243"/>
      <c r="G7" s="296">
        <f>'行政コスト計算書（目的）'!G31</f>
        <v>-3523</v>
      </c>
      <c r="H7" s="297"/>
      <c r="I7" s="296">
        <f>G7</f>
        <v>-3523</v>
      </c>
      <c r="J7" s="296">
        <f>'行政コスト計算書（目的）'!H31</f>
        <v>-3269</v>
      </c>
      <c r="K7" s="297"/>
      <c r="L7" s="296">
        <f>J7</f>
        <v>-3269</v>
      </c>
      <c r="M7" s="296">
        <f>'行政コスト計算書（目的）'!I31</f>
        <v>-205</v>
      </c>
      <c r="N7" s="297"/>
      <c r="O7" s="298">
        <f>M7</f>
        <v>-205</v>
      </c>
      <c r="P7" s="296">
        <f>'行政コスト計算書（目的）'!J31</f>
        <v>-49</v>
      </c>
      <c r="Q7" s="297"/>
      <c r="R7" s="299">
        <f>P7</f>
        <v>-49</v>
      </c>
    </row>
    <row r="8" spans="1:18" ht="13.5" customHeight="1" x14ac:dyDescent="0.15">
      <c r="A8" s="242"/>
      <c r="B8" s="243" t="s">
        <v>225</v>
      </c>
      <c r="C8" s="243"/>
      <c r="D8" s="243"/>
      <c r="E8" s="243"/>
      <c r="F8" s="243"/>
      <c r="G8" s="296">
        <f>SUM(G9:G10)</f>
        <v>2801</v>
      </c>
      <c r="H8" s="300"/>
      <c r="I8" s="296">
        <f>G8</f>
        <v>2801</v>
      </c>
      <c r="J8" s="296">
        <f>SUM(J9:J10)</f>
        <v>2551</v>
      </c>
      <c r="K8" s="300"/>
      <c r="L8" s="296">
        <f>J8</f>
        <v>2551</v>
      </c>
      <c r="M8" s="296">
        <f>SUM(M9:M10)</f>
        <v>189</v>
      </c>
      <c r="N8" s="300"/>
      <c r="O8" s="298">
        <f>M8</f>
        <v>189</v>
      </c>
      <c r="P8" s="296">
        <f>SUM(P9:P10)</f>
        <v>61</v>
      </c>
      <c r="Q8" s="300"/>
      <c r="R8" s="299">
        <f>P8</f>
        <v>61</v>
      </c>
    </row>
    <row r="9" spans="1:18" ht="13.5" customHeight="1" x14ac:dyDescent="0.15">
      <c r="A9" s="242"/>
      <c r="B9" s="243"/>
      <c r="C9" s="243" t="s">
        <v>227</v>
      </c>
      <c r="D9" s="243"/>
      <c r="E9" s="243"/>
      <c r="F9" s="243"/>
      <c r="G9" s="296">
        <v>2801</v>
      </c>
      <c r="H9" s="300"/>
      <c r="I9" s="296">
        <f>G9</f>
        <v>2801</v>
      </c>
      <c r="J9" s="296">
        <v>2551</v>
      </c>
      <c r="K9" s="300"/>
      <c r="L9" s="296">
        <f>J9</f>
        <v>2551</v>
      </c>
      <c r="M9" s="296">
        <v>189</v>
      </c>
      <c r="N9" s="300"/>
      <c r="O9" s="298">
        <f>M9</f>
        <v>189</v>
      </c>
      <c r="P9" s="296">
        <v>61</v>
      </c>
      <c r="Q9" s="300"/>
      <c r="R9" s="299">
        <f>P9</f>
        <v>61</v>
      </c>
    </row>
    <row r="10" spans="1:18" ht="13.5" customHeight="1" x14ac:dyDescent="0.15">
      <c r="A10" s="242"/>
      <c r="B10" s="243"/>
      <c r="C10" s="243" t="s">
        <v>229</v>
      </c>
      <c r="D10" s="243"/>
      <c r="E10" s="243"/>
      <c r="F10" s="243"/>
      <c r="G10" s="296">
        <v>0</v>
      </c>
      <c r="H10" s="300"/>
      <c r="I10" s="296">
        <f>G10</f>
        <v>0</v>
      </c>
      <c r="J10" s="296" t="s">
        <v>357</v>
      </c>
      <c r="K10" s="300"/>
      <c r="L10" s="296" t="str">
        <f>J10</f>
        <v>-</v>
      </c>
      <c r="M10" s="296">
        <v>0</v>
      </c>
      <c r="N10" s="300"/>
      <c r="O10" s="298">
        <f>M10</f>
        <v>0</v>
      </c>
      <c r="P10" s="296" t="s">
        <v>357</v>
      </c>
      <c r="Q10" s="300"/>
      <c r="R10" s="299" t="str">
        <f>P10</f>
        <v>-</v>
      </c>
    </row>
    <row r="11" spans="1:18" ht="13.5" customHeight="1" x14ac:dyDescent="0.15">
      <c r="A11" s="236"/>
      <c r="B11" s="237" t="s">
        <v>231</v>
      </c>
      <c r="C11" s="237"/>
      <c r="D11" s="237"/>
      <c r="E11" s="237"/>
      <c r="F11" s="237"/>
      <c r="G11" s="296">
        <f>G7+G8</f>
        <v>-722</v>
      </c>
      <c r="H11" s="300"/>
      <c r="I11" s="296">
        <f>G11</f>
        <v>-722</v>
      </c>
      <c r="J11" s="296">
        <f>J7+J8</f>
        <v>-718</v>
      </c>
      <c r="K11" s="300"/>
      <c r="L11" s="296">
        <f>J11</f>
        <v>-718</v>
      </c>
      <c r="M11" s="296">
        <f>M7+M8</f>
        <v>-16</v>
      </c>
      <c r="N11" s="300"/>
      <c r="O11" s="298">
        <f>M11</f>
        <v>-16</v>
      </c>
      <c r="P11" s="296">
        <f>P7+P8</f>
        <v>12</v>
      </c>
      <c r="Q11" s="300"/>
      <c r="R11" s="299">
        <f>P11</f>
        <v>12</v>
      </c>
    </row>
    <row r="12" spans="1:18" ht="13.5" customHeight="1" x14ac:dyDescent="0.15">
      <c r="A12" s="242"/>
      <c r="B12" s="243" t="s">
        <v>376</v>
      </c>
      <c r="C12" s="243"/>
      <c r="D12" s="243"/>
      <c r="E12" s="243"/>
      <c r="F12" s="243"/>
      <c r="G12" s="301"/>
      <c r="H12" s="296">
        <f>SUM(H13:H16)</f>
        <v>-473</v>
      </c>
      <c r="I12" s="296">
        <f>-H12</f>
        <v>473</v>
      </c>
      <c r="J12" s="301"/>
      <c r="K12" s="296">
        <f>SUM(K13:K16)</f>
        <v>-454</v>
      </c>
      <c r="L12" s="296">
        <f>-K12</f>
        <v>454</v>
      </c>
      <c r="M12" s="301"/>
      <c r="N12" s="296">
        <f>SUM(N13:N16)</f>
        <v>-22</v>
      </c>
      <c r="O12" s="298">
        <f>-N12</f>
        <v>22</v>
      </c>
      <c r="P12" s="301"/>
      <c r="Q12" s="296">
        <f>SUM(Q13:Q16)</f>
        <v>3</v>
      </c>
      <c r="R12" s="299">
        <f>-Q12</f>
        <v>-3</v>
      </c>
    </row>
    <row r="13" spans="1:18" ht="13.5" customHeight="1" x14ac:dyDescent="0.15">
      <c r="A13" s="236"/>
      <c r="B13" s="237"/>
      <c r="C13" s="237" t="s">
        <v>235</v>
      </c>
      <c r="D13" s="237"/>
      <c r="E13" s="237"/>
      <c r="F13" s="237"/>
      <c r="G13" s="301"/>
      <c r="H13" s="296">
        <v>1431</v>
      </c>
      <c r="I13" s="296">
        <f>-H13</f>
        <v>-1431</v>
      </c>
      <c r="J13" s="301"/>
      <c r="K13" s="296">
        <v>1431</v>
      </c>
      <c r="L13" s="296">
        <f>-K13</f>
        <v>-1431</v>
      </c>
      <c r="M13" s="301"/>
      <c r="N13" s="296">
        <v>0</v>
      </c>
      <c r="O13" s="298">
        <f>-N13</f>
        <v>0</v>
      </c>
      <c r="P13" s="301"/>
      <c r="Q13" s="296">
        <v>0</v>
      </c>
      <c r="R13" s="299">
        <f>-Q13</f>
        <v>0</v>
      </c>
    </row>
    <row r="14" spans="1:18" ht="13.5" customHeight="1" x14ac:dyDescent="0.15">
      <c r="A14" s="242"/>
      <c r="B14" s="243"/>
      <c r="C14" s="243" t="s">
        <v>237</v>
      </c>
      <c r="D14" s="243"/>
      <c r="E14" s="243"/>
      <c r="F14" s="243"/>
      <c r="G14" s="301"/>
      <c r="H14" s="296">
        <v>-2485</v>
      </c>
      <c r="I14" s="296">
        <f>-H14</f>
        <v>2485</v>
      </c>
      <c r="J14" s="301"/>
      <c r="K14" s="296">
        <v>-2459</v>
      </c>
      <c r="L14" s="296">
        <f>-K14</f>
        <v>2459</v>
      </c>
      <c r="M14" s="301"/>
      <c r="N14" s="296">
        <v>-26</v>
      </c>
      <c r="O14" s="298">
        <f>-N14</f>
        <v>26</v>
      </c>
      <c r="P14" s="301"/>
      <c r="Q14" s="296">
        <v>0</v>
      </c>
      <c r="R14" s="299">
        <f>-Q14</f>
        <v>0</v>
      </c>
    </row>
    <row r="15" spans="1:18" ht="13.5" customHeight="1" x14ac:dyDescent="0.15">
      <c r="A15" s="236"/>
      <c r="B15" s="237"/>
      <c r="C15" s="237" t="s">
        <v>239</v>
      </c>
      <c r="D15" s="237"/>
      <c r="E15" s="237"/>
      <c r="F15" s="237"/>
      <c r="G15" s="301"/>
      <c r="H15" s="296">
        <v>581</v>
      </c>
      <c r="I15" s="296">
        <f>-H15</f>
        <v>-581</v>
      </c>
      <c r="J15" s="301"/>
      <c r="K15" s="296">
        <v>574</v>
      </c>
      <c r="L15" s="296">
        <f>-K15</f>
        <v>-574</v>
      </c>
      <c r="M15" s="301"/>
      <c r="N15" s="296">
        <v>4</v>
      </c>
      <c r="O15" s="298">
        <f>-N15</f>
        <v>-4</v>
      </c>
      <c r="P15" s="301"/>
      <c r="Q15" s="296">
        <v>3</v>
      </c>
      <c r="R15" s="299">
        <f>-Q15</f>
        <v>-3</v>
      </c>
    </row>
    <row r="16" spans="1:18" ht="13.5" customHeight="1" x14ac:dyDescent="0.15">
      <c r="A16" s="242"/>
      <c r="B16" s="243"/>
      <c r="C16" s="243" t="s">
        <v>241</v>
      </c>
      <c r="D16" s="243"/>
      <c r="E16" s="243"/>
      <c r="F16" s="243"/>
      <c r="G16" s="301"/>
      <c r="H16" s="296" t="s">
        <v>47</v>
      </c>
      <c r="I16" s="296" t="s">
        <v>47</v>
      </c>
      <c r="J16" s="301"/>
      <c r="K16" s="296" t="s">
        <v>47</v>
      </c>
      <c r="L16" s="296" t="s">
        <v>47</v>
      </c>
      <c r="M16" s="301"/>
      <c r="N16" s="296" t="s">
        <v>47</v>
      </c>
      <c r="O16" s="298" t="s">
        <v>47</v>
      </c>
      <c r="P16" s="301"/>
      <c r="Q16" s="296" t="s">
        <v>47</v>
      </c>
      <c r="R16" s="299" t="s">
        <v>47</v>
      </c>
    </row>
    <row r="17" spans="1:18" ht="13.5" customHeight="1" x14ac:dyDescent="0.15">
      <c r="A17" s="242"/>
      <c r="B17" s="243" t="s">
        <v>243</v>
      </c>
      <c r="C17" s="243"/>
      <c r="D17" s="243"/>
      <c r="E17" s="243"/>
      <c r="F17" s="243"/>
      <c r="G17" s="296" t="s">
        <v>99</v>
      </c>
      <c r="H17" s="296" t="s">
        <v>47</v>
      </c>
      <c r="I17" s="300"/>
      <c r="J17" s="296" t="s">
        <v>99</v>
      </c>
      <c r="K17" s="296" t="s">
        <v>47</v>
      </c>
      <c r="L17" s="300"/>
      <c r="M17" s="296" t="s">
        <v>99</v>
      </c>
      <c r="N17" s="296" t="s">
        <v>47</v>
      </c>
      <c r="O17" s="302"/>
      <c r="P17" s="296" t="s">
        <v>99</v>
      </c>
      <c r="Q17" s="296" t="s">
        <v>47</v>
      </c>
      <c r="R17" s="303"/>
    </row>
    <row r="18" spans="1:18" ht="13.5" customHeight="1" x14ac:dyDescent="0.15">
      <c r="A18" s="242"/>
      <c r="B18" s="243" t="s">
        <v>245</v>
      </c>
      <c r="C18" s="243"/>
      <c r="D18" s="243"/>
      <c r="E18" s="243"/>
      <c r="F18" s="243"/>
      <c r="G18" s="296" t="s">
        <v>99</v>
      </c>
      <c r="H18" s="296" t="s">
        <v>47</v>
      </c>
      <c r="I18" s="300"/>
      <c r="J18" s="296" t="s">
        <v>99</v>
      </c>
      <c r="K18" s="296" t="s">
        <v>47</v>
      </c>
      <c r="L18" s="300"/>
      <c r="M18" s="296" t="s">
        <v>99</v>
      </c>
      <c r="N18" s="296" t="s">
        <v>47</v>
      </c>
      <c r="O18" s="302"/>
      <c r="P18" s="296" t="s">
        <v>99</v>
      </c>
      <c r="Q18" s="296" t="s">
        <v>47</v>
      </c>
      <c r="R18" s="303"/>
    </row>
    <row r="19" spans="1:18" ht="13.5" customHeight="1" x14ac:dyDescent="0.15">
      <c r="A19" s="242"/>
      <c r="B19" s="243" t="s">
        <v>34</v>
      </c>
      <c r="C19" s="243"/>
      <c r="D19" s="243"/>
      <c r="E19" s="243"/>
      <c r="F19" s="243"/>
      <c r="G19" s="296" t="s">
        <v>99</v>
      </c>
      <c r="H19" s="296" t="s">
        <v>47</v>
      </c>
      <c r="I19" s="296" t="s">
        <v>47</v>
      </c>
      <c r="J19" s="296" t="s">
        <v>99</v>
      </c>
      <c r="K19" s="296" t="s">
        <v>47</v>
      </c>
      <c r="L19" s="296" t="s">
        <v>47</v>
      </c>
      <c r="M19" s="296" t="s">
        <v>99</v>
      </c>
      <c r="N19" s="296" t="s">
        <v>47</v>
      </c>
      <c r="O19" s="298" t="s">
        <v>47</v>
      </c>
      <c r="P19" s="296" t="s">
        <v>99</v>
      </c>
      <c r="Q19" s="296" t="s">
        <v>47</v>
      </c>
      <c r="R19" s="299" t="s">
        <v>47</v>
      </c>
    </row>
    <row r="20" spans="1:18" ht="13.5" customHeight="1" x14ac:dyDescent="0.15">
      <c r="A20" s="273"/>
      <c r="B20" s="274" t="s">
        <v>248</v>
      </c>
      <c r="C20" s="274"/>
      <c r="D20" s="274"/>
      <c r="E20" s="274"/>
      <c r="F20" s="274"/>
      <c r="G20" s="304">
        <f>H20+I20</f>
        <v>-722</v>
      </c>
      <c r="H20" s="304">
        <f>SUM(H13:H19)</f>
        <v>-473</v>
      </c>
      <c r="I20" s="304">
        <f>I11+SUM(I13:I16,I19)</f>
        <v>-249</v>
      </c>
      <c r="J20" s="304">
        <f>K20+L20</f>
        <v>-718</v>
      </c>
      <c r="K20" s="304">
        <f>SUM(K13:K19)</f>
        <v>-454</v>
      </c>
      <c r="L20" s="304">
        <f>L11+SUM(L13:L16,L19)</f>
        <v>-264</v>
      </c>
      <c r="M20" s="304">
        <f>N20+O20</f>
        <v>-16</v>
      </c>
      <c r="N20" s="304">
        <f>SUM(N13:N19)</f>
        <v>-22</v>
      </c>
      <c r="O20" s="305">
        <f>O11+SUM(O13:O16,O19)</f>
        <v>6</v>
      </c>
      <c r="P20" s="304">
        <f>Q20+R20</f>
        <v>12</v>
      </c>
      <c r="Q20" s="304">
        <f>SUM(Q13:Q19)</f>
        <v>3</v>
      </c>
      <c r="R20" s="306">
        <f>R11+SUM(R13:R16,R19)</f>
        <v>9</v>
      </c>
    </row>
    <row r="21" spans="1:18" ht="13.5" customHeight="1" thickBot="1" x14ac:dyDescent="0.2">
      <c r="A21" s="258" t="s">
        <v>250</v>
      </c>
      <c r="B21" s="259"/>
      <c r="C21" s="259"/>
      <c r="D21" s="259"/>
      <c r="E21" s="259"/>
      <c r="F21" s="259"/>
      <c r="G21" s="307">
        <f t="shared" ref="G21:R21" si="0">G6+G20</f>
        <v>11011</v>
      </c>
      <c r="H21" s="307">
        <f t="shared" si="0"/>
        <v>12487</v>
      </c>
      <c r="I21" s="307">
        <f t="shared" si="0"/>
        <v>-1476</v>
      </c>
      <c r="J21" s="307">
        <f t="shared" si="0"/>
        <v>9565</v>
      </c>
      <c r="K21" s="307">
        <f t="shared" si="0"/>
        <v>10926</v>
      </c>
      <c r="L21" s="307">
        <f t="shared" si="0"/>
        <v>-1361</v>
      </c>
      <c r="M21" s="307">
        <f t="shared" si="0"/>
        <v>506</v>
      </c>
      <c r="N21" s="307">
        <f t="shared" si="0"/>
        <v>547</v>
      </c>
      <c r="O21" s="307">
        <f t="shared" si="0"/>
        <v>-41</v>
      </c>
      <c r="P21" s="307">
        <f t="shared" si="0"/>
        <v>940</v>
      </c>
      <c r="Q21" s="307">
        <f t="shared" si="0"/>
        <v>1014</v>
      </c>
      <c r="R21" s="308">
        <f t="shared" si="0"/>
        <v>-74</v>
      </c>
    </row>
    <row r="22" spans="1:18" x14ac:dyDescent="0.15"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</row>
  </sheetData>
  <mergeCells count="10">
    <mergeCell ref="A2:E5"/>
    <mergeCell ref="J2:R2"/>
    <mergeCell ref="H3:H5"/>
    <mergeCell ref="I3:I5"/>
    <mergeCell ref="K4:K5"/>
    <mergeCell ref="L4:L5"/>
    <mergeCell ref="N4:N5"/>
    <mergeCell ref="O4:O5"/>
    <mergeCell ref="Q4:Q5"/>
    <mergeCell ref="R4:R5"/>
  </mergeCells>
  <phoneticPr fontId="11"/>
  <printOptions horizontalCentered="1"/>
  <pageMargins left="0.39370078740157483" right="0" top="1.1811023622047245" bottom="0.39370078740157483" header="0.51181102362204722" footer="0.51181102362204722"/>
  <pageSetup paperSize="9" scale="72" orientation="landscape" r:id="rId1"/>
  <headerFooter alignWithMargins="0"/>
  <colBreaks count="2" manualBreakCount="2">
    <brk id="1" max="1048575" man="1"/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54"/>
  <sheetViews>
    <sheetView view="pageBreakPreview" zoomScaleNormal="85" zoomScaleSheetLayoutView="100" workbookViewId="0">
      <selection activeCell="D1" sqref="D1"/>
    </sheetView>
  </sheetViews>
  <sheetFormatPr defaultRowHeight="13.5" x14ac:dyDescent="0.15"/>
  <cols>
    <col min="1" max="5" width="1.75" style="227" customWidth="1"/>
    <col min="6" max="6" width="19.375" style="227" customWidth="1"/>
    <col min="7" max="10" width="13.625" style="227" customWidth="1"/>
    <col min="11" max="11" width="0" style="227" hidden="1" customWidth="1"/>
    <col min="12" max="16384" width="9" style="227"/>
  </cols>
  <sheetData>
    <row r="1" spans="1:11" ht="14.25" customHeight="1" thickBot="1" x14ac:dyDescent="0.2">
      <c r="A1" s="228" t="s">
        <v>377</v>
      </c>
      <c r="B1" s="229"/>
      <c r="C1" s="229"/>
      <c r="D1" s="229"/>
      <c r="E1" s="229"/>
      <c r="J1" s="266" t="s">
        <v>372</v>
      </c>
    </row>
    <row r="2" spans="1:11" x14ac:dyDescent="0.15">
      <c r="A2" s="441" t="s">
        <v>6</v>
      </c>
      <c r="B2" s="442"/>
      <c r="C2" s="442"/>
      <c r="D2" s="442"/>
      <c r="E2" s="442"/>
      <c r="F2" s="267"/>
      <c r="G2" s="461" t="s">
        <v>373</v>
      </c>
      <c r="H2" s="430" t="s">
        <v>350</v>
      </c>
      <c r="I2" s="430"/>
      <c r="J2" s="431"/>
    </row>
    <row r="3" spans="1:11" s="269" customFormat="1" ht="13.5" customHeight="1" x14ac:dyDescent="0.15">
      <c r="A3" s="443"/>
      <c r="B3" s="444"/>
      <c r="C3" s="444"/>
      <c r="D3" s="444"/>
      <c r="E3" s="444"/>
      <c r="F3" s="268"/>
      <c r="G3" s="462"/>
      <c r="H3" s="452" t="s">
        <v>351</v>
      </c>
      <c r="I3" s="435" t="s">
        <v>352</v>
      </c>
      <c r="J3" s="438" t="s">
        <v>353</v>
      </c>
    </row>
    <row r="4" spans="1:11" s="269" customFormat="1" x14ac:dyDescent="0.15">
      <c r="A4" s="443"/>
      <c r="B4" s="444"/>
      <c r="C4" s="444"/>
      <c r="D4" s="444"/>
      <c r="E4" s="444"/>
      <c r="F4" s="268"/>
      <c r="G4" s="462"/>
      <c r="H4" s="453"/>
      <c r="I4" s="436"/>
      <c r="J4" s="439"/>
    </row>
    <row r="5" spans="1:11" s="269" customFormat="1" x14ac:dyDescent="0.15">
      <c r="A5" s="445"/>
      <c r="B5" s="446"/>
      <c r="C5" s="446"/>
      <c r="D5" s="446"/>
      <c r="E5" s="446"/>
      <c r="F5" s="270"/>
      <c r="G5" s="463"/>
      <c r="H5" s="454"/>
      <c r="I5" s="437"/>
      <c r="J5" s="440"/>
    </row>
    <row r="6" spans="1:11" ht="13.5" customHeight="1" x14ac:dyDescent="0.15">
      <c r="A6" s="236" t="s">
        <v>293</v>
      </c>
      <c r="B6" s="237"/>
      <c r="C6" s="237"/>
      <c r="D6" s="237"/>
      <c r="E6" s="237"/>
      <c r="F6" s="237"/>
      <c r="G6" s="238">
        <f>G18-G7+G26-G23</f>
        <v>112</v>
      </c>
      <c r="H6" s="271">
        <f t="shared" ref="H6:J6" si="0">H18-H7+H26-H23</f>
        <v>92</v>
      </c>
      <c r="I6" s="240">
        <f t="shared" si="0"/>
        <v>8</v>
      </c>
      <c r="J6" s="241">
        <f t="shared" si="0"/>
        <v>12</v>
      </c>
      <c r="K6" s="227" t="b">
        <f>G6=SUM(H6:J6)</f>
        <v>1</v>
      </c>
    </row>
    <row r="7" spans="1:11" ht="13.5" customHeight="1" x14ac:dyDescent="0.15">
      <c r="A7" s="242"/>
      <c r="B7" s="243" t="s">
        <v>255</v>
      </c>
      <c r="C7" s="243"/>
      <c r="D7" s="243"/>
      <c r="E7" s="243"/>
      <c r="F7" s="243"/>
      <c r="G7" s="238">
        <f>SUM(G8,G13)</f>
        <v>2755</v>
      </c>
      <c r="H7" s="272">
        <f t="shared" ref="H7:J7" si="1">SUM(H8,H13)</f>
        <v>2474</v>
      </c>
      <c r="I7" s="247">
        <f t="shared" si="1"/>
        <v>219</v>
      </c>
      <c r="J7" s="248">
        <f t="shared" si="1"/>
        <v>62</v>
      </c>
      <c r="K7" s="227" t="b">
        <f t="shared" ref="K7:K54" si="2">G7=SUM(H7:J7)</f>
        <v>1</v>
      </c>
    </row>
    <row r="8" spans="1:11" ht="13.5" customHeight="1" x14ac:dyDescent="0.15">
      <c r="A8" s="242"/>
      <c r="B8" s="243"/>
      <c r="C8" s="243" t="s">
        <v>257</v>
      </c>
      <c r="D8" s="243"/>
      <c r="E8" s="243"/>
      <c r="F8" s="243"/>
      <c r="G8" s="238">
        <f>SUM(G9:G12)</f>
        <v>2680</v>
      </c>
      <c r="H8" s="272">
        <f t="shared" ref="H8:J8" si="3">SUM(H9:H12)</f>
        <v>2432</v>
      </c>
      <c r="I8" s="247">
        <f t="shared" si="3"/>
        <v>217</v>
      </c>
      <c r="J8" s="248">
        <f t="shared" si="3"/>
        <v>31</v>
      </c>
      <c r="K8" s="227" t="b">
        <f t="shared" si="2"/>
        <v>1</v>
      </c>
    </row>
    <row r="9" spans="1:11" ht="13.5" customHeight="1" x14ac:dyDescent="0.15">
      <c r="A9" s="242"/>
      <c r="B9" s="243"/>
      <c r="C9" s="243"/>
      <c r="D9" s="243" t="s">
        <v>259</v>
      </c>
      <c r="E9" s="243"/>
      <c r="F9" s="243"/>
      <c r="G9" s="238">
        <v>324</v>
      </c>
      <c r="H9" s="272">
        <v>157</v>
      </c>
      <c r="I9" s="247">
        <v>152</v>
      </c>
      <c r="J9" s="248">
        <v>15</v>
      </c>
      <c r="K9" s="227" t="b">
        <f t="shared" si="2"/>
        <v>1</v>
      </c>
    </row>
    <row r="10" spans="1:11" ht="13.5" customHeight="1" x14ac:dyDescent="0.15">
      <c r="A10" s="242"/>
      <c r="B10" s="243"/>
      <c r="C10" s="243"/>
      <c r="D10" s="243" t="s">
        <v>261</v>
      </c>
      <c r="E10" s="243"/>
      <c r="F10" s="243"/>
      <c r="G10" s="238">
        <v>2337</v>
      </c>
      <c r="H10" s="272">
        <v>2256</v>
      </c>
      <c r="I10" s="247">
        <v>65</v>
      </c>
      <c r="J10" s="248">
        <v>16</v>
      </c>
      <c r="K10" s="227" t="b">
        <f t="shared" si="2"/>
        <v>1</v>
      </c>
    </row>
    <row r="11" spans="1:11" ht="13.5" customHeight="1" x14ac:dyDescent="0.15">
      <c r="A11" s="236"/>
      <c r="B11" s="237"/>
      <c r="C11" s="237"/>
      <c r="D11" s="237" t="s">
        <v>263</v>
      </c>
      <c r="E11" s="237"/>
      <c r="F11" s="237"/>
      <c r="G11" s="238">
        <v>16</v>
      </c>
      <c r="H11" s="272">
        <v>16</v>
      </c>
      <c r="I11" s="247" t="s">
        <v>357</v>
      </c>
      <c r="J11" s="248" t="s">
        <v>357</v>
      </c>
      <c r="K11" s="227" t="b">
        <f t="shared" si="2"/>
        <v>1</v>
      </c>
    </row>
    <row r="12" spans="1:11" ht="13.5" customHeight="1" x14ac:dyDescent="0.15">
      <c r="A12" s="242"/>
      <c r="B12" s="243"/>
      <c r="C12" s="243"/>
      <c r="D12" s="243" t="s">
        <v>265</v>
      </c>
      <c r="E12" s="243"/>
      <c r="F12" s="243"/>
      <c r="G12" s="238">
        <v>3</v>
      </c>
      <c r="H12" s="272">
        <v>3</v>
      </c>
      <c r="I12" s="247">
        <v>0</v>
      </c>
      <c r="J12" s="248">
        <v>0</v>
      </c>
      <c r="K12" s="227" t="b">
        <f t="shared" si="2"/>
        <v>1</v>
      </c>
    </row>
    <row r="13" spans="1:11" ht="13.5" customHeight="1" x14ac:dyDescent="0.15">
      <c r="A13" s="236"/>
      <c r="B13" s="237"/>
      <c r="C13" s="237" t="s">
        <v>267</v>
      </c>
      <c r="D13" s="237"/>
      <c r="E13" s="237"/>
      <c r="F13" s="237"/>
      <c r="G13" s="238">
        <f>SUM(G14:G17)</f>
        <v>75</v>
      </c>
      <c r="H13" s="272">
        <f t="shared" ref="H13:J13" si="4">SUM(H14:H17)</f>
        <v>42</v>
      </c>
      <c r="I13" s="247">
        <f t="shared" si="4"/>
        <v>2</v>
      </c>
      <c r="J13" s="248">
        <f t="shared" si="4"/>
        <v>31</v>
      </c>
      <c r="K13" s="227" t="b">
        <f t="shared" si="2"/>
        <v>1</v>
      </c>
    </row>
    <row r="14" spans="1:11" ht="13.5" customHeight="1" x14ac:dyDescent="0.15">
      <c r="A14" s="242"/>
      <c r="B14" s="243"/>
      <c r="C14" s="243"/>
      <c r="D14" s="243" t="s">
        <v>269</v>
      </c>
      <c r="E14" s="243"/>
      <c r="F14" s="243"/>
      <c r="G14" s="238">
        <v>72</v>
      </c>
      <c r="H14" s="272">
        <v>39</v>
      </c>
      <c r="I14" s="247">
        <v>2</v>
      </c>
      <c r="J14" s="248">
        <v>31</v>
      </c>
      <c r="K14" s="227" t="b">
        <f t="shared" si="2"/>
        <v>1</v>
      </c>
    </row>
    <row r="15" spans="1:11" ht="13.5" customHeight="1" x14ac:dyDescent="0.15">
      <c r="A15" s="236"/>
      <c r="B15" s="237"/>
      <c r="C15" s="237"/>
      <c r="D15" s="237" t="s">
        <v>271</v>
      </c>
      <c r="E15" s="237"/>
      <c r="F15" s="237"/>
      <c r="G15" s="238" t="s">
        <v>99</v>
      </c>
      <c r="H15" s="272" t="s">
        <v>99</v>
      </c>
      <c r="I15" s="247" t="s">
        <v>99</v>
      </c>
      <c r="J15" s="248" t="s">
        <v>99</v>
      </c>
      <c r="K15" s="227" t="b">
        <f t="shared" si="2"/>
        <v>0</v>
      </c>
    </row>
    <row r="16" spans="1:11" ht="13.5" customHeight="1" x14ac:dyDescent="0.15">
      <c r="A16" s="242"/>
      <c r="B16" s="243"/>
      <c r="C16" s="243"/>
      <c r="D16" s="243" t="s">
        <v>273</v>
      </c>
      <c r="E16" s="243"/>
      <c r="F16" s="243"/>
      <c r="G16" s="238" t="s">
        <v>99</v>
      </c>
      <c r="H16" s="272" t="s">
        <v>357</v>
      </c>
      <c r="I16" s="247" t="s">
        <v>357</v>
      </c>
      <c r="J16" s="248" t="s">
        <v>357</v>
      </c>
      <c r="K16" s="227" t="b">
        <f t="shared" si="2"/>
        <v>0</v>
      </c>
    </row>
    <row r="17" spans="1:11" ht="13.5" customHeight="1" x14ac:dyDescent="0.15">
      <c r="A17" s="236"/>
      <c r="B17" s="237"/>
      <c r="C17" s="237"/>
      <c r="D17" s="237" t="s">
        <v>265</v>
      </c>
      <c r="E17" s="237"/>
      <c r="F17" s="237"/>
      <c r="G17" s="238">
        <v>3</v>
      </c>
      <c r="H17" s="272">
        <v>3</v>
      </c>
      <c r="I17" s="247" t="s">
        <v>357</v>
      </c>
      <c r="J17" s="248" t="s">
        <v>357</v>
      </c>
      <c r="K17" s="227" t="b">
        <f t="shared" si="2"/>
        <v>1</v>
      </c>
    </row>
    <row r="18" spans="1:11" ht="13.5" customHeight="1" x14ac:dyDescent="0.15">
      <c r="A18" s="242"/>
      <c r="B18" s="243" t="s">
        <v>276</v>
      </c>
      <c r="C18" s="243"/>
      <c r="D18" s="243"/>
      <c r="E18" s="243"/>
      <c r="F18" s="243"/>
      <c r="G18" s="238">
        <f>SUM(G19:G22)</f>
        <v>3409</v>
      </c>
      <c r="H18" s="272">
        <f t="shared" ref="H18:J18" si="5">SUM(H19:H22)</f>
        <v>3108</v>
      </c>
      <c r="I18" s="247">
        <f t="shared" si="5"/>
        <v>227</v>
      </c>
      <c r="J18" s="248">
        <f t="shared" si="5"/>
        <v>74</v>
      </c>
      <c r="K18" s="227" t="b">
        <f t="shared" si="2"/>
        <v>1</v>
      </c>
    </row>
    <row r="19" spans="1:11" ht="13.5" customHeight="1" x14ac:dyDescent="0.15">
      <c r="A19" s="236"/>
      <c r="B19" s="237"/>
      <c r="C19" s="237" t="s">
        <v>278</v>
      </c>
      <c r="D19" s="237"/>
      <c r="E19" s="237"/>
      <c r="F19" s="237"/>
      <c r="G19" s="238">
        <v>2435</v>
      </c>
      <c r="H19" s="272">
        <v>2185</v>
      </c>
      <c r="I19" s="247">
        <v>189</v>
      </c>
      <c r="J19" s="248">
        <v>61</v>
      </c>
      <c r="K19" s="227" t="b">
        <f t="shared" si="2"/>
        <v>1</v>
      </c>
    </row>
    <row r="20" spans="1:11" ht="13.5" customHeight="1" x14ac:dyDescent="0.15">
      <c r="A20" s="242"/>
      <c r="B20" s="243"/>
      <c r="C20" s="243" t="s">
        <v>280</v>
      </c>
      <c r="D20" s="243"/>
      <c r="E20" s="243"/>
      <c r="F20" s="243"/>
      <c r="G20" s="238" t="s">
        <v>99</v>
      </c>
      <c r="H20" s="272" t="s">
        <v>99</v>
      </c>
      <c r="I20" s="247" t="s">
        <v>99</v>
      </c>
      <c r="J20" s="248" t="s">
        <v>99</v>
      </c>
      <c r="K20" s="227" t="b">
        <f t="shared" si="2"/>
        <v>0</v>
      </c>
    </row>
    <row r="21" spans="1:11" ht="13.5" customHeight="1" x14ac:dyDescent="0.15">
      <c r="A21" s="236"/>
      <c r="B21" s="237"/>
      <c r="C21" s="237" t="s">
        <v>282</v>
      </c>
      <c r="D21" s="237"/>
      <c r="E21" s="237"/>
      <c r="F21" s="237"/>
      <c r="G21" s="238">
        <v>598</v>
      </c>
      <c r="H21" s="272">
        <v>576</v>
      </c>
      <c r="I21" s="247">
        <v>22</v>
      </c>
      <c r="J21" s="248" t="s">
        <v>357</v>
      </c>
      <c r="K21" s="227" t="b">
        <f t="shared" si="2"/>
        <v>1</v>
      </c>
    </row>
    <row r="22" spans="1:11" ht="13.5" customHeight="1" x14ac:dyDescent="0.15">
      <c r="A22" s="242"/>
      <c r="B22" s="243"/>
      <c r="C22" s="243" t="s">
        <v>284</v>
      </c>
      <c r="D22" s="243"/>
      <c r="E22" s="243"/>
      <c r="F22" s="243"/>
      <c r="G22" s="238">
        <v>376</v>
      </c>
      <c r="H22" s="272">
        <v>347</v>
      </c>
      <c r="I22" s="247">
        <v>16</v>
      </c>
      <c r="J22" s="248">
        <v>13</v>
      </c>
      <c r="K22" s="227" t="b">
        <f t="shared" si="2"/>
        <v>1</v>
      </c>
    </row>
    <row r="23" spans="1:11" ht="13.5" customHeight="1" x14ac:dyDescent="0.15">
      <c r="A23" s="236"/>
      <c r="B23" s="237" t="s">
        <v>286</v>
      </c>
      <c r="C23" s="237"/>
      <c r="D23" s="237"/>
      <c r="E23" s="237"/>
      <c r="F23" s="237"/>
      <c r="G23" s="238">
        <f>SUM(G24:G25)</f>
        <v>543</v>
      </c>
      <c r="H23" s="272">
        <f t="shared" ref="H23:J23" si="6">SUM(H24:H25)</f>
        <v>543</v>
      </c>
      <c r="I23" s="247">
        <f t="shared" si="6"/>
        <v>0</v>
      </c>
      <c r="J23" s="248">
        <f t="shared" si="6"/>
        <v>0</v>
      </c>
      <c r="K23" s="227" t="b">
        <f t="shared" si="2"/>
        <v>1</v>
      </c>
    </row>
    <row r="24" spans="1:11" ht="13.5" customHeight="1" x14ac:dyDescent="0.15">
      <c r="A24" s="242"/>
      <c r="B24" s="243"/>
      <c r="C24" s="243" t="s">
        <v>288</v>
      </c>
      <c r="D24" s="243"/>
      <c r="E24" s="243"/>
      <c r="F24" s="243"/>
      <c r="G24" s="238" t="s">
        <v>357</v>
      </c>
      <c r="H24" s="272" t="s">
        <v>99</v>
      </c>
      <c r="I24" s="247" t="s">
        <v>99</v>
      </c>
      <c r="J24" s="248" t="s">
        <v>99</v>
      </c>
      <c r="K24" s="227" t="b">
        <f t="shared" si="2"/>
        <v>0</v>
      </c>
    </row>
    <row r="25" spans="1:11" ht="13.5" customHeight="1" x14ac:dyDescent="0.15">
      <c r="A25" s="242"/>
      <c r="B25" s="243"/>
      <c r="C25" s="243" t="s">
        <v>265</v>
      </c>
      <c r="D25" s="243"/>
      <c r="E25" s="243"/>
      <c r="F25" s="243"/>
      <c r="G25" s="238">
        <v>543</v>
      </c>
      <c r="H25" s="272">
        <v>543</v>
      </c>
      <c r="I25" s="247" t="s">
        <v>99</v>
      </c>
      <c r="J25" s="248" t="s">
        <v>99</v>
      </c>
      <c r="K25" s="227" t="b">
        <f t="shared" si="2"/>
        <v>1</v>
      </c>
    </row>
    <row r="26" spans="1:11" ht="13.5" customHeight="1" x14ac:dyDescent="0.15">
      <c r="A26" s="256"/>
      <c r="B26" s="257" t="s">
        <v>291</v>
      </c>
      <c r="C26" s="257"/>
      <c r="D26" s="257"/>
      <c r="E26" s="257"/>
      <c r="F26" s="257"/>
      <c r="G26" s="310">
        <v>1</v>
      </c>
      <c r="H26" s="311">
        <v>1</v>
      </c>
      <c r="I26" s="247">
        <v>0</v>
      </c>
      <c r="J26" s="248">
        <v>0</v>
      </c>
      <c r="K26" s="227" t="b">
        <f t="shared" si="2"/>
        <v>1</v>
      </c>
    </row>
    <row r="27" spans="1:11" ht="13.5" customHeight="1" x14ac:dyDescent="0.15">
      <c r="A27" s="312" t="s">
        <v>317</v>
      </c>
      <c r="B27" s="313"/>
      <c r="C27" s="313"/>
      <c r="D27" s="313"/>
      <c r="E27" s="313"/>
      <c r="F27" s="313"/>
      <c r="G27" s="314">
        <f>G34-G28</f>
        <v>-513</v>
      </c>
      <c r="H27" s="315">
        <f>H34-H28</f>
        <v>-507</v>
      </c>
      <c r="I27" s="279">
        <f t="shared" ref="I27:J27" si="7">I34-I28</f>
        <v>-4</v>
      </c>
      <c r="J27" s="280">
        <f t="shared" si="7"/>
        <v>-2</v>
      </c>
      <c r="K27" s="227" t="b">
        <f t="shared" si="2"/>
        <v>1</v>
      </c>
    </row>
    <row r="28" spans="1:11" ht="13.5" customHeight="1" x14ac:dyDescent="0.15">
      <c r="A28" s="242"/>
      <c r="B28" s="243" t="s">
        <v>296</v>
      </c>
      <c r="C28" s="243"/>
      <c r="D28" s="243"/>
      <c r="E28" s="243"/>
      <c r="F28" s="243"/>
      <c r="G28" s="238">
        <f>SUM(G29:G33)</f>
        <v>644</v>
      </c>
      <c r="H28" s="272">
        <f t="shared" ref="H28:J28" si="8">SUM(H29:H33)</f>
        <v>638</v>
      </c>
      <c r="I28" s="247">
        <f t="shared" si="8"/>
        <v>4</v>
      </c>
      <c r="J28" s="248">
        <f t="shared" si="8"/>
        <v>2</v>
      </c>
      <c r="K28" s="227" t="b">
        <f t="shared" si="2"/>
        <v>1</v>
      </c>
    </row>
    <row r="29" spans="1:11" ht="13.5" customHeight="1" x14ac:dyDescent="0.15">
      <c r="A29" s="242"/>
      <c r="B29" s="243"/>
      <c r="C29" s="243" t="s">
        <v>298</v>
      </c>
      <c r="D29" s="243"/>
      <c r="E29" s="243"/>
      <c r="F29" s="243"/>
      <c r="G29" s="238">
        <v>161</v>
      </c>
      <c r="H29" s="272">
        <v>161</v>
      </c>
      <c r="I29" s="247" t="s">
        <v>357</v>
      </c>
      <c r="J29" s="248" t="s">
        <v>357</v>
      </c>
      <c r="K29" s="227" t="b">
        <f t="shared" si="2"/>
        <v>1</v>
      </c>
    </row>
    <row r="30" spans="1:11" ht="13.5" customHeight="1" x14ac:dyDescent="0.15">
      <c r="A30" s="242"/>
      <c r="B30" s="243"/>
      <c r="C30" s="243" t="s">
        <v>300</v>
      </c>
      <c r="D30" s="243"/>
      <c r="E30" s="243"/>
      <c r="F30" s="243"/>
      <c r="G30" s="238">
        <v>483</v>
      </c>
      <c r="H30" s="272">
        <v>477</v>
      </c>
      <c r="I30" s="247">
        <v>4</v>
      </c>
      <c r="J30" s="248">
        <v>2</v>
      </c>
      <c r="K30" s="227" t="b">
        <f t="shared" si="2"/>
        <v>1</v>
      </c>
    </row>
    <row r="31" spans="1:11" ht="13.5" customHeight="1" x14ac:dyDescent="0.15">
      <c r="A31" s="242"/>
      <c r="B31" s="243"/>
      <c r="C31" s="243" t="s">
        <v>302</v>
      </c>
      <c r="D31" s="243"/>
      <c r="E31" s="243"/>
      <c r="F31" s="243"/>
      <c r="G31" s="238" t="s">
        <v>99</v>
      </c>
      <c r="H31" s="272" t="s">
        <v>99</v>
      </c>
      <c r="I31" s="247" t="s">
        <v>99</v>
      </c>
      <c r="J31" s="248" t="s">
        <v>99</v>
      </c>
      <c r="K31" s="227" t="b">
        <f t="shared" si="2"/>
        <v>0</v>
      </c>
    </row>
    <row r="32" spans="1:11" ht="13.5" customHeight="1" x14ac:dyDescent="0.15">
      <c r="A32" s="242"/>
      <c r="B32" s="243"/>
      <c r="C32" s="243" t="s">
        <v>304</v>
      </c>
      <c r="D32" s="243"/>
      <c r="E32" s="243"/>
      <c r="F32" s="243"/>
      <c r="G32" s="238" t="s">
        <v>99</v>
      </c>
      <c r="H32" s="272" t="s">
        <v>99</v>
      </c>
      <c r="I32" s="247" t="s">
        <v>99</v>
      </c>
      <c r="J32" s="248" t="s">
        <v>99</v>
      </c>
      <c r="K32" s="227" t="b">
        <f t="shared" si="2"/>
        <v>0</v>
      </c>
    </row>
    <row r="33" spans="1:11" ht="13.5" customHeight="1" x14ac:dyDescent="0.15">
      <c r="A33" s="242"/>
      <c r="B33" s="243"/>
      <c r="C33" s="243" t="s">
        <v>265</v>
      </c>
      <c r="D33" s="243"/>
      <c r="E33" s="243"/>
      <c r="F33" s="243"/>
      <c r="G33" s="238" t="s">
        <v>99</v>
      </c>
      <c r="H33" s="272" t="s">
        <v>99</v>
      </c>
      <c r="I33" s="247" t="s">
        <v>99</v>
      </c>
      <c r="J33" s="248" t="s">
        <v>99</v>
      </c>
      <c r="K33" s="227" t="b">
        <f t="shared" si="2"/>
        <v>0</v>
      </c>
    </row>
    <row r="34" spans="1:11" ht="13.5" customHeight="1" x14ac:dyDescent="0.15">
      <c r="A34" s="242"/>
      <c r="B34" s="243" t="s">
        <v>307</v>
      </c>
      <c r="C34" s="243"/>
      <c r="D34" s="243"/>
      <c r="E34" s="243"/>
      <c r="F34" s="243"/>
      <c r="G34" s="238">
        <f>SUM(G35:G39)</f>
        <v>131</v>
      </c>
      <c r="H34" s="272">
        <f t="shared" ref="H34:J34" si="9">SUM(H35:H39)</f>
        <v>131</v>
      </c>
      <c r="I34" s="247">
        <f t="shared" si="9"/>
        <v>0</v>
      </c>
      <c r="J34" s="248">
        <f t="shared" si="9"/>
        <v>0</v>
      </c>
      <c r="K34" s="227" t="b">
        <f t="shared" si="2"/>
        <v>1</v>
      </c>
    </row>
    <row r="35" spans="1:11" ht="13.5" customHeight="1" x14ac:dyDescent="0.15">
      <c r="A35" s="242"/>
      <c r="B35" s="243"/>
      <c r="C35" s="243" t="s">
        <v>280</v>
      </c>
      <c r="D35" s="243"/>
      <c r="E35" s="243"/>
      <c r="F35" s="243"/>
      <c r="G35" s="238">
        <v>0</v>
      </c>
      <c r="H35" s="272" t="s">
        <v>357</v>
      </c>
      <c r="I35" s="247">
        <v>0</v>
      </c>
      <c r="J35" s="248" t="s">
        <v>357</v>
      </c>
      <c r="K35" s="227" t="b">
        <f t="shared" si="2"/>
        <v>1</v>
      </c>
    </row>
    <row r="36" spans="1:11" ht="13.5" customHeight="1" x14ac:dyDescent="0.15">
      <c r="A36" s="242"/>
      <c r="B36" s="243"/>
      <c r="C36" s="243" t="s">
        <v>310</v>
      </c>
      <c r="D36" s="243"/>
      <c r="E36" s="243"/>
      <c r="F36" s="243"/>
      <c r="G36" s="238" t="s">
        <v>99</v>
      </c>
      <c r="H36" s="272" t="s">
        <v>99</v>
      </c>
      <c r="I36" s="247" t="s">
        <v>99</v>
      </c>
      <c r="J36" s="248" t="s">
        <v>99</v>
      </c>
      <c r="K36" s="227" t="b">
        <f t="shared" si="2"/>
        <v>0</v>
      </c>
    </row>
    <row r="37" spans="1:11" ht="13.5" customHeight="1" x14ac:dyDescent="0.15">
      <c r="A37" s="242"/>
      <c r="B37" s="243"/>
      <c r="C37" s="243" t="s">
        <v>312</v>
      </c>
      <c r="D37" s="243"/>
      <c r="E37" s="243"/>
      <c r="F37" s="243"/>
      <c r="G37" s="238" t="s">
        <v>99</v>
      </c>
      <c r="H37" s="272" t="s">
        <v>99</v>
      </c>
      <c r="I37" s="247" t="s">
        <v>99</v>
      </c>
      <c r="J37" s="248" t="s">
        <v>99</v>
      </c>
      <c r="K37" s="227" t="b">
        <f t="shared" si="2"/>
        <v>0</v>
      </c>
    </row>
    <row r="38" spans="1:11" ht="13.5" customHeight="1" x14ac:dyDescent="0.15">
      <c r="A38" s="242"/>
      <c r="B38" s="243"/>
      <c r="C38" s="243" t="s">
        <v>314</v>
      </c>
      <c r="D38" s="243"/>
      <c r="E38" s="243"/>
      <c r="F38" s="243"/>
      <c r="G38" s="238">
        <v>16</v>
      </c>
      <c r="H38" s="272">
        <v>16</v>
      </c>
      <c r="I38" s="247" t="s">
        <v>357</v>
      </c>
      <c r="J38" s="248" t="s">
        <v>357</v>
      </c>
      <c r="K38" s="227" t="b">
        <f t="shared" si="2"/>
        <v>1</v>
      </c>
    </row>
    <row r="39" spans="1:11" ht="13.5" customHeight="1" x14ac:dyDescent="0.15">
      <c r="A39" s="273"/>
      <c r="B39" s="274"/>
      <c r="C39" s="274" t="s">
        <v>284</v>
      </c>
      <c r="D39" s="274"/>
      <c r="E39" s="274"/>
      <c r="F39" s="274"/>
      <c r="G39" s="316">
        <v>115</v>
      </c>
      <c r="H39" s="276">
        <v>115</v>
      </c>
      <c r="I39" s="277" t="s">
        <v>357</v>
      </c>
      <c r="J39" s="278" t="s">
        <v>357</v>
      </c>
      <c r="K39" s="227" t="b">
        <f t="shared" si="2"/>
        <v>1</v>
      </c>
    </row>
    <row r="40" spans="1:11" ht="13.5" customHeight="1" x14ac:dyDescent="0.15">
      <c r="A40" s="264" t="s">
        <v>330</v>
      </c>
      <c r="B40" s="265"/>
      <c r="C40" s="265"/>
      <c r="D40" s="265"/>
      <c r="E40" s="265"/>
      <c r="F40" s="265"/>
      <c r="G40" s="238">
        <f>G44-G41</f>
        <v>391</v>
      </c>
      <c r="H40" s="271">
        <f>H44-H41</f>
        <v>391</v>
      </c>
      <c r="I40" s="279">
        <f t="shared" ref="I40:J40" si="10">I44-I41</f>
        <v>0</v>
      </c>
      <c r="J40" s="280">
        <f t="shared" si="10"/>
        <v>0</v>
      </c>
      <c r="K40" s="227" t="b">
        <f t="shared" si="2"/>
        <v>1</v>
      </c>
    </row>
    <row r="41" spans="1:11" ht="13.5" customHeight="1" x14ac:dyDescent="0.15">
      <c r="A41" s="242"/>
      <c r="B41" s="243" t="s">
        <v>320</v>
      </c>
      <c r="C41" s="243"/>
      <c r="D41" s="243"/>
      <c r="E41" s="243"/>
      <c r="F41" s="243"/>
      <c r="G41" s="238">
        <f>SUM(G42:G43)</f>
        <v>207</v>
      </c>
      <c r="H41" s="272">
        <f t="shared" ref="H41:J41" si="11">SUM(H42:H43)</f>
        <v>207</v>
      </c>
      <c r="I41" s="247">
        <f t="shared" si="11"/>
        <v>0</v>
      </c>
      <c r="J41" s="248">
        <f t="shared" si="11"/>
        <v>0</v>
      </c>
      <c r="K41" s="227" t="b">
        <f t="shared" si="2"/>
        <v>1</v>
      </c>
    </row>
    <row r="42" spans="1:11" ht="13.5" customHeight="1" x14ac:dyDescent="0.15">
      <c r="A42" s="242"/>
      <c r="B42" s="243"/>
      <c r="C42" s="243" t="s">
        <v>378</v>
      </c>
      <c r="D42" s="243"/>
      <c r="E42" s="243"/>
      <c r="F42" s="243"/>
      <c r="G42" s="238">
        <v>207</v>
      </c>
      <c r="H42" s="272">
        <v>207</v>
      </c>
      <c r="I42" s="247" t="s">
        <v>357</v>
      </c>
      <c r="J42" s="248" t="s">
        <v>357</v>
      </c>
      <c r="K42" s="227" t="b">
        <f t="shared" si="2"/>
        <v>1</v>
      </c>
    </row>
    <row r="43" spans="1:11" ht="13.5" customHeight="1" x14ac:dyDescent="0.15">
      <c r="A43" s="242"/>
      <c r="B43" s="243"/>
      <c r="C43" s="243" t="s">
        <v>265</v>
      </c>
      <c r="D43" s="243"/>
      <c r="E43" s="243"/>
      <c r="F43" s="243"/>
      <c r="G43" s="238" t="s">
        <v>99</v>
      </c>
      <c r="H43" s="272" t="s">
        <v>99</v>
      </c>
      <c r="I43" s="247" t="s">
        <v>99</v>
      </c>
      <c r="J43" s="248" t="s">
        <v>99</v>
      </c>
      <c r="K43" s="227" t="b">
        <f t="shared" si="2"/>
        <v>0</v>
      </c>
    </row>
    <row r="44" spans="1:11" ht="13.5" customHeight="1" x14ac:dyDescent="0.15">
      <c r="A44" s="242"/>
      <c r="B44" s="243" t="s">
        <v>325</v>
      </c>
      <c r="C44" s="243"/>
      <c r="D44" s="243"/>
      <c r="E44" s="243"/>
      <c r="F44" s="243"/>
      <c r="G44" s="238">
        <v>598</v>
      </c>
      <c r="H44" s="272">
        <f t="shared" ref="H44:J44" si="12">SUM(H45:H46)</f>
        <v>598</v>
      </c>
      <c r="I44" s="247">
        <f t="shared" si="12"/>
        <v>0</v>
      </c>
      <c r="J44" s="248">
        <f t="shared" si="12"/>
        <v>0</v>
      </c>
      <c r="K44" s="227" t="b">
        <f t="shared" si="2"/>
        <v>1</v>
      </c>
    </row>
    <row r="45" spans="1:11" ht="13.5" customHeight="1" x14ac:dyDescent="0.15">
      <c r="A45" s="242"/>
      <c r="B45" s="243"/>
      <c r="C45" s="243" t="s">
        <v>379</v>
      </c>
      <c r="D45" s="243"/>
      <c r="E45" s="243"/>
      <c r="F45" s="243"/>
      <c r="G45" s="238">
        <v>477</v>
      </c>
      <c r="H45" s="272">
        <v>477</v>
      </c>
      <c r="I45" s="247" t="s">
        <v>357</v>
      </c>
      <c r="J45" s="248" t="s">
        <v>357</v>
      </c>
      <c r="K45" s="227" t="b">
        <f t="shared" si="2"/>
        <v>1</v>
      </c>
    </row>
    <row r="46" spans="1:11" ht="13.5" customHeight="1" x14ac:dyDescent="0.15">
      <c r="A46" s="256"/>
      <c r="B46" s="257"/>
      <c r="C46" s="257" t="s">
        <v>284</v>
      </c>
      <c r="D46" s="257"/>
      <c r="E46" s="257"/>
      <c r="F46" s="257"/>
      <c r="G46" s="310">
        <v>121</v>
      </c>
      <c r="H46" s="311">
        <v>121</v>
      </c>
      <c r="I46" s="277" t="s">
        <v>357</v>
      </c>
      <c r="J46" s="278" t="s">
        <v>357</v>
      </c>
      <c r="K46" s="227" t="b">
        <f t="shared" si="2"/>
        <v>1</v>
      </c>
    </row>
    <row r="47" spans="1:11" ht="13.5" customHeight="1" x14ac:dyDescent="0.15">
      <c r="A47" s="312" t="s">
        <v>332</v>
      </c>
      <c r="B47" s="313"/>
      <c r="C47" s="313"/>
      <c r="D47" s="313"/>
      <c r="E47" s="313"/>
      <c r="F47" s="313"/>
      <c r="G47" s="314">
        <f>G6+G27+G40</f>
        <v>-10</v>
      </c>
      <c r="H47" s="315">
        <f t="shared" ref="H47:J47" si="13">H6+H27+H40</f>
        <v>-24</v>
      </c>
      <c r="I47" s="279">
        <f t="shared" si="13"/>
        <v>4</v>
      </c>
      <c r="J47" s="280">
        <f t="shared" si="13"/>
        <v>10</v>
      </c>
      <c r="K47" s="227" t="b">
        <f t="shared" si="2"/>
        <v>1</v>
      </c>
    </row>
    <row r="48" spans="1:11" ht="13.5" customHeight="1" x14ac:dyDescent="0.15">
      <c r="A48" s="242" t="s">
        <v>334</v>
      </c>
      <c r="B48" s="243"/>
      <c r="C48" s="243"/>
      <c r="D48" s="243"/>
      <c r="E48" s="243"/>
      <c r="F48" s="243"/>
      <c r="G48" s="238">
        <v>298</v>
      </c>
      <c r="H48" s="272">
        <v>260</v>
      </c>
      <c r="I48" s="247">
        <v>20</v>
      </c>
      <c r="J48" s="248">
        <v>18</v>
      </c>
      <c r="K48" s="227" t="b">
        <f t="shared" si="2"/>
        <v>1</v>
      </c>
    </row>
    <row r="49" spans="1:11" ht="13.5" customHeight="1" x14ac:dyDescent="0.15">
      <c r="A49" s="242" t="s">
        <v>335</v>
      </c>
      <c r="B49" s="243"/>
      <c r="C49" s="243"/>
      <c r="D49" s="243"/>
      <c r="E49" s="243"/>
      <c r="F49" s="243"/>
      <c r="G49" s="249"/>
      <c r="H49" s="317"/>
      <c r="I49" s="251"/>
      <c r="J49" s="252"/>
      <c r="K49" s="227" t="b">
        <f t="shared" si="2"/>
        <v>1</v>
      </c>
    </row>
    <row r="50" spans="1:11" ht="13.5" customHeight="1" x14ac:dyDescent="0.15">
      <c r="A50" s="273" t="s">
        <v>337</v>
      </c>
      <c r="B50" s="274"/>
      <c r="C50" s="274"/>
      <c r="D50" s="274"/>
      <c r="E50" s="274"/>
      <c r="F50" s="274"/>
      <c r="G50" s="316">
        <f>G48+G47</f>
        <v>288</v>
      </c>
      <c r="H50" s="276">
        <f t="shared" ref="H50:J50" si="14">H48+H47</f>
        <v>236</v>
      </c>
      <c r="I50" s="318">
        <f t="shared" si="14"/>
        <v>24</v>
      </c>
      <c r="J50" s="319">
        <f t="shared" si="14"/>
        <v>28</v>
      </c>
      <c r="K50" s="227" t="b">
        <f t="shared" si="2"/>
        <v>1</v>
      </c>
    </row>
    <row r="51" spans="1:11" ht="13.5" customHeight="1" x14ac:dyDescent="0.15">
      <c r="A51" s="264" t="s">
        <v>339</v>
      </c>
      <c r="B51" s="265"/>
      <c r="C51" s="265"/>
      <c r="D51" s="265"/>
      <c r="E51" s="265"/>
      <c r="F51" s="265"/>
      <c r="G51" s="238">
        <v>4</v>
      </c>
      <c r="H51" s="271">
        <v>1</v>
      </c>
      <c r="I51" s="240">
        <v>1</v>
      </c>
      <c r="J51" s="241">
        <v>2</v>
      </c>
      <c r="K51" s="227" t="b">
        <f t="shared" si="2"/>
        <v>1</v>
      </c>
    </row>
    <row r="52" spans="1:11" ht="13.5" customHeight="1" x14ac:dyDescent="0.15">
      <c r="A52" s="242" t="s">
        <v>341</v>
      </c>
      <c r="B52" s="243"/>
      <c r="C52" s="243"/>
      <c r="D52" s="243"/>
      <c r="E52" s="243"/>
      <c r="F52" s="243"/>
      <c r="G52" s="238">
        <v>2</v>
      </c>
      <c r="H52" s="272">
        <v>0</v>
      </c>
      <c r="I52" s="247">
        <v>0</v>
      </c>
      <c r="J52" s="248">
        <v>2</v>
      </c>
      <c r="K52" s="227" t="b">
        <f t="shared" si="2"/>
        <v>1</v>
      </c>
    </row>
    <row r="53" spans="1:11" ht="13.5" customHeight="1" x14ac:dyDescent="0.15">
      <c r="A53" s="242" t="s">
        <v>343</v>
      </c>
      <c r="B53" s="243"/>
      <c r="C53" s="243"/>
      <c r="D53" s="243"/>
      <c r="E53" s="243"/>
      <c r="F53" s="243"/>
      <c r="G53" s="238">
        <f>G51+G52</f>
        <v>6</v>
      </c>
      <c r="H53" s="272">
        <f t="shared" ref="H53:J53" si="15">H51+H52</f>
        <v>1</v>
      </c>
      <c r="I53" s="247">
        <f t="shared" si="15"/>
        <v>1</v>
      </c>
      <c r="J53" s="248">
        <f t="shared" si="15"/>
        <v>4</v>
      </c>
      <c r="K53" s="227" t="b">
        <f t="shared" si="2"/>
        <v>1</v>
      </c>
    </row>
    <row r="54" spans="1:11" ht="13.5" customHeight="1" thickBot="1" x14ac:dyDescent="0.2">
      <c r="A54" s="258" t="s">
        <v>345</v>
      </c>
      <c r="B54" s="259"/>
      <c r="C54" s="259"/>
      <c r="D54" s="259"/>
      <c r="E54" s="259"/>
      <c r="F54" s="259"/>
      <c r="G54" s="281">
        <f>G50+G53</f>
        <v>294</v>
      </c>
      <c r="H54" s="282">
        <f t="shared" ref="H54:J54" si="16">H50+H53</f>
        <v>237</v>
      </c>
      <c r="I54" s="283">
        <f t="shared" si="16"/>
        <v>25</v>
      </c>
      <c r="J54" s="284">
        <f t="shared" si="16"/>
        <v>32</v>
      </c>
      <c r="K54" s="227" t="b">
        <f t="shared" si="2"/>
        <v>1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W97"/>
  <sheetViews>
    <sheetView view="pageBreakPreview" zoomScaleNormal="85" zoomScaleSheetLayoutView="100" workbookViewId="0">
      <pane xSplit="7" ySplit="6" topLeftCell="H7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RowHeight="13.5" x14ac:dyDescent="0.15"/>
  <cols>
    <col min="1" max="5" width="1.75" style="227" customWidth="1"/>
    <col min="6" max="6" width="16.625" style="227" customWidth="1"/>
    <col min="7" max="14" width="10.625" style="227" customWidth="1"/>
    <col min="15" max="15" width="0" style="227" hidden="1" customWidth="1"/>
    <col min="16" max="16384" width="9" style="227"/>
  </cols>
  <sheetData>
    <row r="1" spans="1:15" ht="16.5" customHeight="1" x14ac:dyDescent="0.15">
      <c r="A1" s="225" t="s">
        <v>346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5" ht="4.5" customHeight="1" x14ac:dyDescent="0.1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5" ht="14.25" customHeight="1" thickBot="1" x14ac:dyDescent="0.2">
      <c r="A3" s="228" t="s">
        <v>380</v>
      </c>
      <c r="B3" s="229"/>
      <c r="C3" s="229"/>
      <c r="D3" s="229"/>
      <c r="E3" s="229"/>
      <c r="N3" s="230" t="s">
        <v>381</v>
      </c>
    </row>
    <row r="4" spans="1:15" s="232" customFormat="1" ht="12" customHeight="1" x14ac:dyDescent="0.15">
      <c r="A4" s="420" t="s">
        <v>6</v>
      </c>
      <c r="B4" s="421"/>
      <c r="C4" s="421"/>
      <c r="D4" s="421"/>
      <c r="E4" s="421"/>
      <c r="F4" s="231"/>
      <c r="G4" s="426" t="s">
        <v>349</v>
      </c>
      <c r="H4" s="429" t="s">
        <v>382</v>
      </c>
      <c r="I4" s="430"/>
      <c r="J4" s="430"/>
      <c r="K4" s="430"/>
      <c r="L4" s="430"/>
      <c r="M4" s="430"/>
      <c r="N4" s="431"/>
    </row>
    <row r="5" spans="1:15" s="232" customFormat="1" ht="11.25" customHeight="1" x14ac:dyDescent="0.15">
      <c r="A5" s="422"/>
      <c r="B5" s="423"/>
      <c r="C5" s="423"/>
      <c r="D5" s="423"/>
      <c r="E5" s="423"/>
      <c r="F5" s="233"/>
      <c r="G5" s="427"/>
      <c r="H5" s="464" t="s">
        <v>351</v>
      </c>
      <c r="I5" s="465"/>
      <c r="J5" s="465"/>
      <c r="K5" s="465" t="s">
        <v>352</v>
      </c>
      <c r="L5" s="465"/>
      <c r="M5" s="465" t="s">
        <v>353</v>
      </c>
      <c r="N5" s="466"/>
    </row>
    <row r="6" spans="1:15" s="232" customFormat="1" ht="11.25" customHeight="1" x14ac:dyDescent="0.15">
      <c r="A6" s="424"/>
      <c r="B6" s="425"/>
      <c r="C6" s="425"/>
      <c r="D6" s="425"/>
      <c r="E6" s="425"/>
      <c r="F6" s="235"/>
      <c r="G6" s="428"/>
      <c r="H6" s="322" t="s">
        <v>383</v>
      </c>
      <c r="I6" s="321" t="s">
        <v>384</v>
      </c>
      <c r="J6" s="320" t="s">
        <v>385</v>
      </c>
      <c r="K6" s="320" t="s">
        <v>386</v>
      </c>
      <c r="L6" s="320" t="s">
        <v>387</v>
      </c>
      <c r="M6" s="321" t="s">
        <v>388</v>
      </c>
      <c r="N6" s="323" t="s">
        <v>389</v>
      </c>
    </row>
    <row r="7" spans="1:15" s="232" customFormat="1" ht="12.75" customHeight="1" x14ac:dyDescent="0.15">
      <c r="A7" s="236" t="s">
        <v>145</v>
      </c>
      <c r="B7" s="237"/>
      <c r="C7" s="237"/>
      <c r="D7" s="237"/>
      <c r="E7" s="237"/>
      <c r="F7" s="237"/>
      <c r="G7" s="238">
        <f>SUM(G8,G66)</f>
        <v>12813</v>
      </c>
      <c r="H7" s="239">
        <f t="shared" ref="H7:N7" si="0">SUM(H8,H66)</f>
        <v>1255</v>
      </c>
      <c r="I7" s="240">
        <f t="shared" si="0"/>
        <v>9652</v>
      </c>
      <c r="J7" s="240">
        <f t="shared" si="0"/>
        <v>288</v>
      </c>
      <c r="K7" s="240">
        <f t="shared" si="0"/>
        <v>480</v>
      </c>
      <c r="L7" s="240">
        <f t="shared" si="0"/>
        <v>92</v>
      </c>
      <c r="M7" s="240">
        <f t="shared" si="0"/>
        <v>1024</v>
      </c>
      <c r="N7" s="241">
        <f t="shared" si="0"/>
        <v>22</v>
      </c>
      <c r="O7" s="227" t="b">
        <f>G7=SUM(H7:N7)</f>
        <v>1</v>
      </c>
    </row>
    <row r="8" spans="1:15" s="232" customFormat="1" ht="12.75" customHeight="1" x14ac:dyDescent="0.15">
      <c r="A8" s="242"/>
      <c r="B8" s="243" t="s">
        <v>12</v>
      </c>
      <c r="C8" s="243"/>
      <c r="D8" s="243"/>
      <c r="E8" s="243"/>
      <c r="F8" s="243"/>
      <c r="G8" s="238">
        <f>SUM(G9,G50,G53)</f>
        <v>12487</v>
      </c>
      <c r="H8" s="244">
        <f t="shared" ref="H8:N8" si="1">SUM(H9,H50,H53)</f>
        <v>1183</v>
      </c>
      <c r="I8" s="240">
        <f t="shared" si="1"/>
        <v>9508</v>
      </c>
      <c r="J8" s="240">
        <f t="shared" si="1"/>
        <v>235</v>
      </c>
      <c r="K8" s="240">
        <f t="shared" si="1"/>
        <v>460</v>
      </c>
      <c r="L8" s="240">
        <f t="shared" si="1"/>
        <v>87</v>
      </c>
      <c r="M8" s="240">
        <f t="shared" si="1"/>
        <v>1014</v>
      </c>
      <c r="N8" s="241">
        <f t="shared" si="1"/>
        <v>0</v>
      </c>
      <c r="O8" s="227" t="b">
        <f>G8=SUM(H8:N8)</f>
        <v>1</v>
      </c>
    </row>
    <row r="9" spans="1:15" s="232" customFormat="1" ht="12.75" customHeight="1" x14ac:dyDescent="0.15">
      <c r="A9" s="242"/>
      <c r="B9" s="243"/>
      <c r="C9" s="243" t="s">
        <v>16</v>
      </c>
      <c r="D9" s="243"/>
      <c r="E9" s="243"/>
      <c r="F9" s="243"/>
      <c r="G9" s="245">
        <f>SUM(G10,G34,G47:G49)</f>
        <v>8685</v>
      </c>
      <c r="H9" s="246">
        <f t="shared" ref="H9:M9" si="2">SUM(H10,H34,H47:H49)</f>
        <v>1183</v>
      </c>
      <c r="I9" s="247">
        <f t="shared" si="2"/>
        <v>6724</v>
      </c>
      <c r="J9" s="247">
        <f t="shared" si="2"/>
        <v>235</v>
      </c>
      <c r="K9" s="247">
        <f t="shared" si="2"/>
        <v>456</v>
      </c>
      <c r="L9" s="247">
        <f t="shared" si="2"/>
        <v>87</v>
      </c>
      <c r="M9" s="247">
        <f t="shared" si="2"/>
        <v>0</v>
      </c>
      <c r="N9" s="248">
        <f>SUM(N10,N34,N47:N49)</f>
        <v>0</v>
      </c>
      <c r="O9" s="227" t="b">
        <f>G9=SUM(H9:N9)</f>
        <v>1</v>
      </c>
    </row>
    <row r="10" spans="1:15" s="232" customFormat="1" ht="12.75" customHeight="1" x14ac:dyDescent="0.15">
      <c r="A10" s="242"/>
      <c r="B10" s="243"/>
      <c r="C10" s="243"/>
      <c r="D10" s="243" t="s">
        <v>20</v>
      </c>
      <c r="E10" s="243"/>
      <c r="F10" s="243"/>
      <c r="G10" s="238">
        <f>SUM(G11:G33)</f>
        <v>8684</v>
      </c>
      <c r="H10" s="244">
        <f>SUM(H11:H33)</f>
        <v>1182</v>
      </c>
      <c r="I10" s="247">
        <f t="shared" ref="I10:N10" si="3">SUM(I11:I33)</f>
        <v>6724</v>
      </c>
      <c r="J10" s="247">
        <f t="shared" si="3"/>
        <v>235</v>
      </c>
      <c r="K10" s="247">
        <f t="shared" si="3"/>
        <v>456</v>
      </c>
      <c r="L10" s="247">
        <f t="shared" si="3"/>
        <v>87</v>
      </c>
      <c r="M10" s="247">
        <f t="shared" si="3"/>
        <v>0</v>
      </c>
      <c r="N10" s="248">
        <f t="shared" si="3"/>
        <v>0</v>
      </c>
      <c r="O10" s="227" t="b">
        <f>G10=SUM(H10:N10)</f>
        <v>1</v>
      </c>
    </row>
    <row r="11" spans="1:15" s="232" customFormat="1" ht="12.75" customHeight="1" x14ac:dyDescent="0.15">
      <c r="A11" s="242"/>
      <c r="B11" s="243"/>
      <c r="C11" s="243"/>
      <c r="D11" s="243"/>
      <c r="E11" s="243" t="s">
        <v>25</v>
      </c>
      <c r="F11" s="243"/>
      <c r="G11" s="238">
        <v>301</v>
      </c>
      <c r="H11" s="244">
        <v>59</v>
      </c>
      <c r="I11" s="247">
        <v>108</v>
      </c>
      <c r="J11" s="247">
        <v>4</v>
      </c>
      <c r="K11" s="247">
        <v>130</v>
      </c>
      <c r="L11" s="247" t="s">
        <v>357</v>
      </c>
      <c r="M11" s="247" t="s">
        <v>357</v>
      </c>
      <c r="N11" s="248" t="s">
        <v>99</v>
      </c>
      <c r="O11" s="227" t="b">
        <f>G11=SUM(H11:N11)</f>
        <v>1</v>
      </c>
    </row>
    <row r="12" spans="1:15" s="232" customFormat="1" ht="12.75" customHeight="1" x14ac:dyDescent="0.15">
      <c r="A12" s="236"/>
      <c r="B12" s="237"/>
      <c r="C12" s="237"/>
      <c r="D12" s="237"/>
      <c r="E12" s="237" t="s">
        <v>354</v>
      </c>
      <c r="F12" s="237"/>
      <c r="G12" s="249"/>
      <c r="H12" s="250"/>
      <c r="I12" s="251"/>
      <c r="J12" s="251"/>
      <c r="K12" s="251"/>
      <c r="L12" s="251"/>
      <c r="M12" s="251"/>
      <c r="N12" s="252"/>
      <c r="O12" s="227" t="b">
        <f>G12=SUM(H12:N12)</f>
        <v>1</v>
      </c>
    </row>
    <row r="13" spans="1:15" s="232" customFormat="1" ht="12.75" customHeight="1" x14ac:dyDescent="0.15">
      <c r="A13" s="242"/>
      <c r="B13" s="243"/>
      <c r="C13" s="243"/>
      <c r="D13" s="243"/>
      <c r="E13" s="243" t="s">
        <v>29</v>
      </c>
      <c r="F13" s="253"/>
      <c r="G13" s="238" t="s">
        <v>99</v>
      </c>
      <c r="H13" s="244" t="s">
        <v>99</v>
      </c>
      <c r="I13" s="247" t="s">
        <v>99</v>
      </c>
      <c r="J13" s="247" t="s">
        <v>99</v>
      </c>
      <c r="K13" s="247" t="s">
        <v>99</v>
      </c>
      <c r="L13" s="247" t="s">
        <v>99</v>
      </c>
      <c r="M13" s="247" t="s">
        <v>99</v>
      </c>
      <c r="N13" s="248" t="s">
        <v>99</v>
      </c>
      <c r="O13" s="227" t="b">
        <f>G13=SUM(H13:N13)</f>
        <v>0</v>
      </c>
    </row>
    <row r="14" spans="1:15" s="232" customFormat="1" ht="12.75" customHeight="1" x14ac:dyDescent="0.15">
      <c r="A14" s="236"/>
      <c r="B14" s="237"/>
      <c r="C14" s="237"/>
      <c r="D14" s="237"/>
      <c r="E14" s="254" t="s">
        <v>355</v>
      </c>
      <c r="F14" s="237"/>
      <c r="G14" s="249"/>
      <c r="H14" s="250"/>
      <c r="I14" s="251"/>
      <c r="J14" s="251"/>
      <c r="K14" s="251"/>
      <c r="L14" s="251"/>
      <c r="M14" s="251"/>
      <c r="N14" s="252"/>
      <c r="O14" s="227" t="b">
        <f>G14=SUM(H14:N14)</f>
        <v>1</v>
      </c>
    </row>
    <row r="15" spans="1:15" s="232" customFormat="1" ht="12.75" customHeight="1" x14ac:dyDescent="0.15">
      <c r="A15" s="242"/>
      <c r="B15" s="243"/>
      <c r="C15" s="243"/>
      <c r="D15" s="243"/>
      <c r="E15" s="243" t="s">
        <v>33</v>
      </c>
      <c r="F15" s="243"/>
      <c r="G15" s="238">
        <v>25657</v>
      </c>
      <c r="H15" s="244">
        <v>1095</v>
      </c>
      <c r="I15" s="247">
        <v>23527</v>
      </c>
      <c r="J15" s="247" t="s">
        <v>357</v>
      </c>
      <c r="K15" s="247">
        <v>768</v>
      </c>
      <c r="L15" s="247">
        <v>267</v>
      </c>
      <c r="M15" s="247" t="s">
        <v>357</v>
      </c>
      <c r="N15" s="248" t="s">
        <v>99</v>
      </c>
      <c r="O15" s="227" t="b">
        <f>G15=SUM(H15:N15)</f>
        <v>1</v>
      </c>
    </row>
    <row r="16" spans="1:15" s="232" customFormat="1" ht="12.75" customHeight="1" x14ac:dyDescent="0.15">
      <c r="A16" s="236"/>
      <c r="B16" s="237"/>
      <c r="C16" s="237"/>
      <c r="D16" s="237"/>
      <c r="E16" s="237" t="s">
        <v>37</v>
      </c>
      <c r="F16" s="237"/>
      <c r="G16" s="238">
        <v>-17933</v>
      </c>
      <c r="H16" s="244">
        <v>-96</v>
      </c>
      <c r="I16" s="247">
        <v>-17215</v>
      </c>
      <c r="J16" s="247" t="s">
        <v>357</v>
      </c>
      <c r="K16" s="247">
        <v>-442</v>
      </c>
      <c r="L16" s="247">
        <v>-180</v>
      </c>
      <c r="M16" s="247" t="s">
        <v>357</v>
      </c>
      <c r="N16" s="248" t="s">
        <v>99</v>
      </c>
      <c r="O16" s="227" t="b">
        <f>G16=SUM(H16:N16)</f>
        <v>1</v>
      </c>
    </row>
    <row r="17" spans="1:15" s="232" customFormat="1" ht="12.75" customHeight="1" x14ac:dyDescent="0.15">
      <c r="A17" s="242"/>
      <c r="B17" s="243"/>
      <c r="C17" s="243"/>
      <c r="D17" s="243"/>
      <c r="E17" s="243" t="s">
        <v>356</v>
      </c>
      <c r="F17" s="253"/>
      <c r="G17" s="249"/>
      <c r="H17" s="250"/>
      <c r="I17" s="251"/>
      <c r="J17" s="251"/>
      <c r="K17" s="251"/>
      <c r="L17" s="251"/>
      <c r="M17" s="251"/>
      <c r="N17" s="252"/>
      <c r="O17" s="227" t="b">
        <f>G17=SUM(H17:N17)</f>
        <v>1</v>
      </c>
    </row>
    <row r="18" spans="1:15" s="232" customFormat="1" ht="12.75" customHeight="1" x14ac:dyDescent="0.15">
      <c r="A18" s="242"/>
      <c r="B18" s="243"/>
      <c r="C18" s="243"/>
      <c r="D18" s="243"/>
      <c r="E18" s="243" t="s">
        <v>41</v>
      </c>
      <c r="F18" s="243"/>
      <c r="G18" s="238">
        <v>1663</v>
      </c>
      <c r="H18" s="244">
        <v>156</v>
      </c>
      <c r="I18" s="247">
        <v>1165</v>
      </c>
      <c r="J18" s="247">
        <v>342</v>
      </c>
      <c r="K18" s="247" t="s">
        <v>357</v>
      </c>
      <c r="L18" s="247" t="s">
        <v>357</v>
      </c>
      <c r="M18" s="247" t="s">
        <v>357</v>
      </c>
      <c r="N18" s="248" t="s">
        <v>99</v>
      </c>
      <c r="O18" s="227" t="b">
        <f>G18=SUM(H18:N18)</f>
        <v>1</v>
      </c>
    </row>
    <row r="19" spans="1:15" s="232" customFormat="1" ht="12.75" customHeight="1" x14ac:dyDescent="0.15">
      <c r="A19" s="236"/>
      <c r="B19" s="237"/>
      <c r="C19" s="237"/>
      <c r="D19" s="237"/>
      <c r="E19" s="254" t="s">
        <v>45</v>
      </c>
      <c r="F19" s="237"/>
      <c r="G19" s="238">
        <v>-1004</v>
      </c>
      <c r="H19" s="244">
        <v>-32</v>
      </c>
      <c r="I19" s="247">
        <v>-861</v>
      </c>
      <c r="J19" s="247">
        <v>-111</v>
      </c>
      <c r="K19" s="247" t="s">
        <v>357</v>
      </c>
      <c r="L19" s="247" t="s">
        <v>357</v>
      </c>
      <c r="M19" s="247" t="s">
        <v>357</v>
      </c>
      <c r="N19" s="248" t="s">
        <v>99</v>
      </c>
      <c r="O19" s="227" t="b">
        <f>G19=SUM(H19:N19)</f>
        <v>1</v>
      </c>
    </row>
    <row r="20" spans="1:15" s="232" customFormat="1" ht="12.75" customHeight="1" x14ac:dyDescent="0.15">
      <c r="A20" s="242"/>
      <c r="B20" s="243"/>
      <c r="C20" s="243"/>
      <c r="D20" s="243"/>
      <c r="E20" s="255" t="s">
        <v>358</v>
      </c>
      <c r="F20" s="253"/>
      <c r="G20" s="249"/>
      <c r="H20" s="250"/>
      <c r="I20" s="251"/>
      <c r="J20" s="251"/>
      <c r="K20" s="251"/>
      <c r="L20" s="251"/>
      <c r="M20" s="251"/>
      <c r="N20" s="252"/>
      <c r="O20" s="227" t="b">
        <f>G20=SUM(H20:N20)</f>
        <v>1</v>
      </c>
    </row>
    <row r="21" spans="1:15" s="232" customFormat="1" ht="12.75" customHeight="1" x14ac:dyDescent="0.15">
      <c r="A21" s="242"/>
      <c r="B21" s="243"/>
      <c r="C21" s="243"/>
      <c r="D21" s="243"/>
      <c r="E21" s="243" t="s">
        <v>50</v>
      </c>
      <c r="F21" s="243"/>
      <c r="G21" s="238" t="s">
        <v>99</v>
      </c>
      <c r="H21" s="244" t="s">
        <v>99</v>
      </c>
      <c r="I21" s="247" t="s">
        <v>99</v>
      </c>
      <c r="J21" s="247" t="s">
        <v>99</v>
      </c>
      <c r="K21" s="247" t="s">
        <v>99</v>
      </c>
      <c r="L21" s="247" t="s">
        <v>99</v>
      </c>
      <c r="M21" s="247" t="s">
        <v>99</v>
      </c>
      <c r="N21" s="248" t="s">
        <v>99</v>
      </c>
      <c r="O21" s="227" t="b">
        <f>G21=SUM(H21:N21)</f>
        <v>0</v>
      </c>
    </row>
    <row r="22" spans="1:15" s="232" customFormat="1" ht="12.75" customHeight="1" x14ac:dyDescent="0.15">
      <c r="A22" s="236"/>
      <c r="B22" s="237"/>
      <c r="C22" s="237"/>
      <c r="D22" s="237"/>
      <c r="E22" s="237" t="s">
        <v>54</v>
      </c>
      <c r="F22" s="237"/>
      <c r="G22" s="238" t="s">
        <v>99</v>
      </c>
      <c r="H22" s="244" t="s">
        <v>99</v>
      </c>
      <c r="I22" s="247" t="s">
        <v>99</v>
      </c>
      <c r="J22" s="247" t="s">
        <v>99</v>
      </c>
      <c r="K22" s="247" t="s">
        <v>99</v>
      </c>
      <c r="L22" s="247" t="s">
        <v>99</v>
      </c>
      <c r="M22" s="247" t="s">
        <v>99</v>
      </c>
      <c r="N22" s="248" t="s">
        <v>99</v>
      </c>
      <c r="O22" s="227" t="b">
        <f>G22=SUM(H22:N22)</f>
        <v>0</v>
      </c>
    </row>
    <row r="23" spans="1:15" s="232" customFormat="1" ht="12.75" customHeight="1" x14ac:dyDescent="0.15">
      <c r="A23" s="242"/>
      <c r="B23" s="243"/>
      <c r="C23" s="243"/>
      <c r="D23" s="243"/>
      <c r="E23" s="243" t="s">
        <v>359</v>
      </c>
      <c r="F23" s="253"/>
      <c r="G23" s="249"/>
      <c r="H23" s="250"/>
      <c r="I23" s="251"/>
      <c r="J23" s="251"/>
      <c r="K23" s="251"/>
      <c r="L23" s="251"/>
      <c r="M23" s="251"/>
      <c r="N23" s="252"/>
      <c r="O23" s="227" t="b">
        <f>G23=SUM(H23:N23)</f>
        <v>1</v>
      </c>
    </row>
    <row r="24" spans="1:15" s="232" customFormat="1" ht="12.75" customHeight="1" x14ac:dyDescent="0.15">
      <c r="A24" s="242"/>
      <c r="B24" s="243"/>
      <c r="C24" s="243"/>
      <c r="D24" s="243"/>
      <c r="E24" s="243" t="s">
        <v>58</v>
      </c>
      <c r="F24" s="243"/>
      <c r="G24" s="238" t="s">
        <v>99</v>
      </c>
      <c r="H24" s="244" t="s">
        <v>99</v>
      </c>
      <c r="I24" s="247" t="s">
        <v>99</v>
      </c>
      <c r="J24" s="247" t="s">
        <v>99</v>
      </c>
      <c r="K24" s="247" t="s">
        <v>99</v>
      </c>
      <c r="L24" s="247" t="s">
        <v>99</v>
      </c>
      <c r="M24" s="247" t="s">
        <v>99</v>
      </c>
      <c r="N24" s="248" t="s">
        <v>99</v>
      </c>
      <c r="O24" s="227" t="b">
        <f>G24=SUM(H24:N24)</f>
        <v>0</v>
      </c>
    </row>
    <row r="25" spans="1:15" s="232" customFormat="1" ht="12.75" customHeight="1" x14ac:dyDescent="0.15">
      <c r="A25" s="236"/>
      <c r="B25" s="237"/>
      <c r="C25" s="237"/>
      <c r="D25" s="237"/>
      <c r="E25" s="254" t="s">
        <v>62</v>
      </c>
      <c r="F25" s="237"/>
      <c r="G25" s="238" t="s">
        <v>99</v>
      </c>
      <c r="H25" s="244" t="s">
        <v>99</v>
      </c>
      <c r="I25" s="247" t="s">
        <v>99</v>
      </c>
      <c r="J25" s="247" t="s">
        <v>99</v>
      </c>
      <c r="K25" s="247" t="s">
        <v>99</v>
      </c>
      <c r="L25" s="247" t="s">
        <v>99</v>
      </c>
      <c r="M25" s="247" t="s">
        <v>99</v>
      </c>
      <c r="N25" s="248" t="s">
        <v>99</v>
      </c>
      <c r="O25" s="227" t="b">
        <f>G25=SUM(H25:N25)</f>
        <v>0</v>
      </c>
    </row>
    <row r="26" spans="1:15" s="232" customFormat="1" ht="12.75" customHeight="1" x14ac:dyDescent="0.15">
      <c r="A26" s="242"/>
      <c r="B26" s="243"/>
      <c r="C26" s="243"/>
      <c r="D26" s="243"/>
      <c r="E26" s="255" t="s">
        <v>360</v>
      </c>
      <c r="F26" s="253"/>
      <c r="G26" s="249"/>
      <c r="H26" s="250"/>
      <c r="I26" s="251"/>
      <c r="J26" s="251"/>
      <c r="K26" s="251"/>
      <c r="L26" s="251"/>
      <c r="M26" s="251"/>
      <c r="N26" s="252"/>
      <c r="O26" s="227" t="b">
        <f>G26=SUM(H26:N26)</f>
        <v>1</v>
      </c>
    </row>
    <row r="27" spans="1:15" s="232" customFormat="1" ht="12.75" customHeight="1" x14ac:dyDescent="0.15">
      <c r="A27" s="242"/>
      <c r="B27" s="243"/>
      <c r="C27" s="243"/>
      <c r="D27" s="243"/>
      <c r="E27" s="243" t="s">
        <v>66</v>
      </c>
      <c r="F27" s="243"/>
      <c r="G27" s="238" t="s">
        <v>99</v>
      </c>
      <c r="H27" s="244" t="s">
        <v>99</v>
      </c>
      <c r="I27" s="247" t="s">
        <v>99</v>
      </c>
      <c r="J27" s="247" t="s">
        <v>99</v>
      </c>
      <c r="K27" s="247" t="s">
        <v>99</v>
      </c>
      <c r="L27" s="247" t="s">
        <v>99</v>
      </c>
      <c r="M27" s="247" t="s">
        <v>99</v>
      </c>
      <c r="N27" s="248" t="s">
        <v>99</v>
      </c>
      <c r="O27" s="227" t="b">
        <f>G27=SUM(H27:N27)</f>
        <v>0</v>
      </c>
    </row>
    <row r="28" spans="1:15" s="232" customFormat="1" ht="12.75" customHeight="1" x14ac:dyDescent="0.15">
      <c r="A28" s="236"/>
      <c r="B28" s="237"/>
      <c r="C28" s="237"/>
      <c r="D28" s="237"/>
      <c r="E28" s="254" t="s">
        <v>70</v>
      </c>
      <c r="F28" s="237"/>
      <c r="G28" s="238" t="s">
        <v>99</v>
      </c>
      <c r="H28" s="244" t="s">
        <v>99</v>
      </c>
      <c r="I28" s="247" t="s">
        <v>99</v>
      </c>
      <c r="J28" s="247" t="s">
        <v>99</v>
      </c>
      <c r="K28" s="247" t="s">
        <v>99</v>
      </c>
      <c r="L28" s="247" t="s">
        <v>99</v>
      </c>
      <c r="M28" s="247" t="s">
        <v>99</v>
      </c>
      <c r="N28" s="248" t="s">
        <v>99</v>
      </c>
      <c r="O28" s="227" t="b">
        <f>G28=SUM(H28:N28)</f>
        <v>0</v>
      </c>
    </row>
    <row r="29" spans="1:15" s="232" customFormat="1" ht="12.75" customHeight="1" x14ac:dyDescent="0.15">
      <c r="A29" s="242"/>
      <c r="B29" s="243"/>
      <c r="C29" s="243"/>
      <c r="D29" s="243"/>
      <c r="E29" s="255" t="s">
        <v>361</v>
      </c>
      <c r="F29" s="253"/>
      <c r="G29" s="249"/>
      <c r="H29" s="250"/>
      <c r="I29" s="251"/>
      <c r="J29" s="251"/>
      <c r="K29" s="251"/>
      <c r="L29" s="251"/>
      <c r="M29" s="251"/>
      <c r="N29" s="252"/>
      <c r="O29" s="227" t="b">
        <f>G29=SUM(H29:N29)</f>
        <v>1</v>
      </c>
    </row>
    <row r="30" spans="1:15" s="232" customFormat="1" ht="12.75" customHeight="1" x14ac:dyDescent="0.15">
      <c r="A30" s="242"/>
      <c r="B30" s="243"/>
      <c r="C30" s="243"/>
      <c r="D30" s="243"/>
      <c r="E30" s="243" t="s">
        <v>34</v>
      </c>
      <c r="F30" s="243"/>
      <c r="G30" s="238" t="s">
        <v>99</v>
      </c>
      <c r="H30" s="244" t="s">
        <v>99</v>
      </c>
      <c r="I30" s="247" t="s">
        <v>99</v>
      </c>
      <c r="J30" s="247" t="s">
        <v>99</v>
      </c>
      <c r="K30" s="247" t="s">
        <v>99</v>
      </c>
      <c r="L30" s="247" t="s">
        <v>99</v>
      </c>
      <c r="M30" s="247" t="s">
        <v>99</v>
      </c>
      <c r="N30" s="248" t="s">
        <v>99</v>
      </c>
      <c r="O30" s="227" t="b">
        <f>G30=SUM(H30:N30)</f>
        <v>0</v>
      </c>
    </row>
    <row r="31" spans="1:15" s="232" customFormat="1" ht="12.75" customHeight="1" x14ac:dyDescent="0.15">
      <c r="A31" s="236"/>
      <c r="B31" s="237"/>
      <c r="C31" s="237"/>
      <c r="D31" s="237"/>
      <c r="E31" s="254" t="s">
        <v>75</v>
      </c>
      <c r="F31" s="237"/>
      <c r="G31" s="238" t="s">
        <v>99</v>
      </c>
      <c r="H31" s="244" t="s">
        <v>99</v>
      </c>
      <c r="I31" s="247" t="s">
        <v>99</v>
      </c>
      <c r="J31" s="247" t="s">
        <v>99</v>
      </c>
      <c r="K31" s="247" t="s">
        <v>99</v>
      </c>
      <c r="L31" s="247" t="s">
        <v>99</v>
      </c>
      <c r="M31" s="247" t="s">
        <v>99</v>
      </c>
      <c r="N31" s="248" t="s">
        <v>99</v>
      </c>
      <c r="O31" s="227" t="b">
        <f>G31=SUM(H31:N31)</f>
        <v>0</v>
      </c>
    </row>
    <row r="32" spans="1:15" s="232" customFormat="1" ht="12.75" customHeight="1" x14ac:dyDescent="0.15">
      <c r="A32" s="242"/>
      <c r="B32" s="243"/>
      <c r="C32" s="243"/>
      <c r="D32" s="243"/>
      <c r="E32" s="255" t="s">
        <v>362</v>
      </c>
      <c r="F32" s="253"/>
      <c r="G32" s="249"/>
      <c r="H32" s="250"/>
      <c r="I32" s="251"/>
      <c r="J32" s="251"/>
      <c r="K32" s="251"/>
      <c r="L32" s="251"/>
      <c r="M32" s="251"/>
      <c r="N32" s="252"/>
      <c r="O32" s="227" t="b">
        <f>G32=SUM(H32:N32)</f>
        <v>1</v>
      </c>
    </row>
    <row r="33" spans="1:15" s="232" customFormat="1" ht="12.75" customHeight="1" x14ac:dyDescent="0.15">
      <c r="A33" s="242"/>
      <c r="B33" s="243"/>
      <c r="C33" s="243"/>
      <c r="D33" s="243"/>
      <c r="E33" s="243" t="s">
        <v>79</v>
      </c>
      <c r="F33" s="243"/>
      <c r="G33" s="238" t="s">
        <v>357</v>
      </c>
      <c r="H33" s="244" t="s">
        <v>357</v>
      </c>
      <c r="I33" s="247" t="s">
        <v>357</v>
      </c>
      <c r="J33" s="247" t="s">
        <v>357</v>
      </c>
      <c r="K33" s="247" t="s">
        <v>357</v>
      </c>
      <c r="L33" s="247" t="s">
        <v>357</v>
      </c>
      <c r="M33" s="247" t="s">
        <v>357</v>
      </c>
      <c r="N33" s="248" t="s">
        <v>99</v>
      </c>
      <c r="O33" s="227" t="b">
        <f>G33=SUM(H33:N33)</f>
        <v>0</v>
      </c>
    </row>
    <row r="34" spans="1:15" s="232" customFormat="1" ht="12.75" customHeight="1" x14ac:dyDescent="0.15">
      <c r="A34" s="242"/>
      <c r="B34" s="243"/>
      <c r="C34" s="243"/>
      <c r="D34" s="243" t="s">
        <v>83</v>
      </c>
      <c r="E34" s="243"/>
      <c r="F34" s="243"/>
      <c r="G34" s="238">
        <v>0</v>
      </c>
      <c r="H34" s="324">
        <v>0</v>
      </c>
      <c r="I34" s="247">
        <v>0</v>
      </c>
      <c r="J34" s="247" t="s">
        <v>357</v>
      </c>
      <c r="K34" s="247" t="s">
        <v>357</v>
      </c>
      <c r="L34" s="247" t="s">
        <v>357</v>
      </c>
      <c r="M34" s="247" t="s">
        <v>357</v>
      </c>
      <c r="N34" s="248" t="s">
        <v>99</v>
      </c>
      <c r="O34" s="227" t="b">
        <f>G34=SUM(H34:N34)</f>
        <v>1</v>
      </c>
    </row>
    <row r="35" spans="1:15" s="232" customFormat="1" ht="12.75" customHeight="1" x14ac:dyDescent="0.15">
      <c r="A35" s="242"/>
      <c r="B35" s="243"/>
      <c r="C35" s="243"/>
      <c r="D35" s="243"/>
      <c r="E35" s="243" t="s">
        <v>25</v>
      </c>
      <c r="F35" s="243"/>
      <c r="G35" s="238">
        <v>0</v>
      </c>
      <c r="H35" s="244">
        <v>0</v>
      </c>
      <c r="I35" s="247">
        <v>0</v>
      </c>
      <c r="J35" s="247" t="s">
        <v>357</v>
      </c>
      <c r="K35" s="247" t="s">
        <v>357</v>
      </c>
      <c r="L35" s="247" t="s">
        <v>357</v>
      </c>
      <c r="M35" s="247" t="s">
        <v>357</v>
      </c>
      <c r="N35" s="248" t="s">
        <v>99</v>
      </c>
      <c r="O35" s="227" t="b">
        <f>G35=SUM(H35:N35)</f>
        <v>1</v>
      </c>
    </row>
    <row r="36" spans="1:15" s="232" customFormat="1" ht="12.75" customHeight="1" x14ac:dyDescent="0.15">
      <c r="A36" s="242"/>
      <c r="B36" s="243"/>
      <c r="C36" s="243"/>
      <c r="D36" s="243"/>
      <c r="E36" s="243" t="s">
        <v>354</v>
      </c>
      <c r="F36" s="243"/>
      <c r="G36" s="249"/>
      <c r="H36" s="250"/>
      <c r="I36" s="251"/>
      <c r="J36" s="251"/>
      <c r="K36" s="251"/>
      <c r="L36" s="251"/>
      <c r="M36" s="251"/>
      <c r="N36" s="252"/>
      <c r="O36" s="227" t="b">
        <f>G36=SUM(H36:N36)</f>
        <v>1</v>
      </c>
    </row>
    <row r="37" spans="1:15" s="232" customFormat="1" ht="12.75" customHeight="1" x14ac:dyDescent="0.15">
      <c r="A37" s="242"/>
      <c r="B37" s="243"/>
      <c r="C37" s="243"/>
      <c r="D37" s="243"/>
      <c r="E37" s="243" t="s">
        <v>33</v>
      </c>
      <c r="F37" s="243"/>
      <c r="G37" s="238" t="s">
        <v>99</v>
      </c>
      <c r="H37" s="244" t="s">
        <v>99</v>
      </c>
      <c r="I37" s="247" t="s">
        <v>99</v>
      </c>
      <c r="J37" s="247" t="s">
        <v>99</v>
      </c>
      <c r="K37" s="247" t="s">
        <v>99</v>
      </c>
      <c r="L37" s="247" t="s">
        <v>99</v>
      </c>
      <c r="M37" s="247" t="s">
        <v>99</v>
      </c>
      <c r="N37" s="248" t="s">
        <v>99</v>
      </c>
      <c r="O37" s="227" t="b">
        <f>G37=SUM(H37:N37)</f>
        <v>0</v>
      </c>
    </row>
    <row r="38" spans="1:15" s="232" customFormat="1" ht="12.75" customHeight="1" x14ac:dyDescent="0.15">
      <c r="A38" s="242"/>
      <c r="B38" s="243"/>
      <c r="C38" s="243"/>
      <c r="D38" s="243"/>
      <c r="E38" s="243" t="s">
        <v>37</v>
      </c>
      <c r="F38" s="243"/>
      <c r="G38" s="238" t="s">
        <v>99</v>
      </c>
      <c r="H38" s="244" t="s">
        <v>99</v>
      </c>
      <c r="I38" s="247" t="s">
        <v>99</v>
      </c>
      <c r="J38" s="247" t="s">
        <v>99</v>
      </c>
      <c r="K38" s="247" t="s">
        <v>99</v>
      </c>
      <c r="L38" s="247" t="s">
        <v>99</v>
      </c>
      <c r="M38" s="247" t="s">
        <v>99</v>
      </c>
      <c r="N38" s="248" t="s">
        <v>99</v>
      </c>
      <c r="O38" s="227" t="b">
        <f>G38=SUM(H38:N38)</f>
        <v>0</v>
      </c>
    </row>
    <row r="39" spans="1:15" s="232" customFormat="1" ht="12.75" customHeight="1" x14ac:dyDescent="0.15">
      <c r="A39" s="242"/>
      <c r="B39" s="243"/>
      <c r="C39" s="243"/>
      <c r="D39" s="243"/>
      <c r="E39" s="243" t="s">
        <v>356</v>
      </c>
      <c r="F39" s="243"/>
      <c r="G39" s="249"/>
      <c r="H39" s="250"/>
      <c r="I39" s="251"/>
      <c r="J39" s="251"/>
      <c r="K39" s="251"/>
      <c r="L39" s="251"/>
      <c r="M39" s="251"/>
      <c r="N39" s="252"/>
      <c r="O39" s="227" t="b">
        <f>G39=SUM(H39:N39)</f>
        <v>1</v>
      </c>
    </row>
    <row r="40" spans="1:15" s="232" customFormat="1" ht="12.75" customHeight="1" x14ac:dyDescent="0.15">
      <c r="A40" s="242"/>
      <c r="B40" s="243"/>
      <c r="C40" s="243"/>
      <c r="D40" s="243"/>
      <c r="E40" s="243" t="s">
        <v>41</v>
      </c>
      <c r="F40" s="243"/>
      <c r="G40" s="238" t="s">
        <v>99</v>
      </c>
      <c r="H40" s="244" t="s">
        <v>99</v>
      </c>
      <c r="I40" s="247" t="s">
        <v>99</v>
      </c>
      <c r="J40" s="247" t="s">
        <v>99</v>
      </c>
      <c r="K40" s="247" t="s">
        <v>99</v>
      </c>
      <c r="L40" s="247" t="s">
        <v>99</v>
      </c>
      <c r="M40" s="247" t="s">
        <v>99</v>
      </c>
      <c r="N40" s="248" t="s">
        <v>99</v>
      </c>
      <c r="O40" s="227" t="b">
        <f>G40=SUM(H40:N40)</f>
        <v>0</v>
      </c>
    </row>
    <row r="41" spans="1:15" s="232" customFormat="1" ht="12.75" customHeight="1" x14ac:dyDescent="0.15">
      <c r="A41" s="242"/>
      <c r="B41" s="243"/>
      <c r="C41" s="243"/>
      <c r="D41" s="243"/>
      <c r="E41" s="255" t="s">
        <v>45</v>
      </c>
      <c r="F41" s="243"/>
      <c r="G41" s="238" t="s">
        <v>99</v>
      </c>
      <c r="H41" s="244" t="s">
        <v>99</v>
      </c>
      <c r="I41" s="247" t="s">
        <v>99</v>
      </c>
      <c r="J41" s="247" t="s">
        <v>99</v>
      </c>
      <c r="K41" s="247" t="s">
        <v>99</v>
      </c>
      <c r="L41" s="247" t="s">
        <v>99</v>
      </c>
      <c r="M41" s="247" t="s">
        <v>99</v>
      </c>
      <c r="N41" s="248" t="s">
        <v>99</v>
      </c>
      <c r="O41" s="227" t="b">
        <f>G41=SUM(H41:N41)</f>
        <v>0</v>
      </c>
    </row>
    <row r="42" spans="1:15" s="232" customFormat="1" ht="12.75" customHeight="1" x14ac:dyDescent="0.15">
      <c r="A42" s="242"/>
      <c r="B42" s="243"/>
      <c r="C42" s="243"/>
      <c r="D42" s="243"/>
      <c r="E42" s="255" t="s">
        <v>358</v>
      </c>
      <c r="F42" s="243"/>
      <c r="G42" s="249"/>
      <c r="H42" s="250"/>
      <c r="I42" s="251"/>
      <c r="J42" s="251"/>
      <c r="K42" s="251"/>
      <c r="L42" s="251"/>
      <c r="M42" s="251"/>
      <c r="N42" s="252"/>
      <c r="O42" s="227" t="b">
        <f>G42=SUM(H42:N42)</f>
        <v>1</v>
      </c>
    </row>
    <row r="43" spans="1:15" s="232" customFormat="1" ht="12.75" customHeight="1" x14ac:dyDescent="0.15">
      <c r="A43" s="242"/>
      <c r="B43" s="243"/>
      <c r="C43" s="243"/>
      <c r="D43" s="243"/>
      <c r="E43" s="243" t="s">
        <v>34</v>
      </c>
      <c r="F43" s="243"/>
      <c r="G43" s="238" t="s">
        <v>99</v>
      </c>
      <c r="H43" s="244" t="s">
        <v>99</v>
      </c>
      <c r="I43" s="247" t="s">
        <v>99</v>
      </c>
      <c r="J43" s="247" t="s">
        <v>99</v>
      </c>
      <c r="K43" s="247" t="s">
        <v>99</v>
      </c>
      <c r="L43" s="247" t="s">
        <v>99</v>
      </c>
      <c r="M43" s="247" t="s">
        <v>99</v>
      </c>
      <c r="N43" s="248" t="s">
        <v>99</v>
      </c>
      <c r="O43" s="227" t="b">
        <f>G43=SUM(H43:N43)</f>
        <v>0</v>
      </c>
    </row>
    <row r="44" spans="1:15" s="232" customFormat="1" ht="12.75" customHeight="1" x14ac:dyDescent="0.15">
      <c r="A44" s="242"/>
      <c r="B44" s="243"/>
      <c r="C44" s="243"/>
      <c r="D44" s="243"/>
      <c r="E44" s="255" t="s">
        <v>75</v>
      </c>
      <c r="F44" s="243"/>
      <c r="G44" s="238" t="s">
        <v>99</v>
      </c>
      <c r="H44" s="244" t="s">
        <v>99</v>
      </c>
      <c r="I44" s="247" t="s">
        <v>99</v>
      </c>
      <c r="J44" s="247" t="s">
        <v>99</v>
      </c>
      <c r="K44" s="247" t="s">
        <v>99</v>
      </c>
      <c r="L44" s="247" t="s">
        <v>99</v>
      </c>
      <c r="M44" s="247" t="s">
        <v>99</v>
      </c>
      <c r="N44" s="248" t="s">
        <v>99</v>
      </c>
      <c r="O44" s="227" t="b">
        <f>G44=SUM(H44:N44)</f>
        <v>0</v>
      </c>
    </row>
    <row r="45" spans="1:15" s="232" customFormat="1" ht="12.75" customHeight="1" x14ac:dyDescent="0.15">
      <c r="A45" s="242"/>
      <c r="B45" s="243"/>
      <c r="C45" s="243"/>
      <c r="D45" s="243"/>
      <c r="E45" s="255" t="s">
        <v>362</v>
      </c>
      <c r="F45" s="243"/>
      <c r="G45" s="249"/>
      <c r="H45" s="250"/>
      <c r="I45" s="251"/>
      <c r="J45" s="251"/>
      <c r="K45" s="251"/>
      <c r="L45" s="251"/>
      <c r="M45" s="251"/>
      <c r="N45" s="252"/>
      <c r="O45" s="227" t="b">
        <f>G45=SUM(H45:N45)</f>
        <v>1</v>
      </c>
    </row>
    <row r="46" spans="1:15" s="232" customFormat="1" ht="12.75" customHeight="1" x14ac:dyDescent="0.15">
      <c r="A46" s="242"/>
      <c r="B46" s="243"/>
      <c r="C46" s="243"/>
      <c r="D46" s="243"/>
      <c r="E46" s="243" t="s">
        <v>363</v>
      </c>
      <c r="F46" s="243"/>
      <c r="G46" s="238" t="s">
        <v>99</v>
      </c>
      <c r="H46" s="244" t="s">
        <v>99</v>
      </c>
      <c r="I46" s="247" t="s">
        <v>99</v>
      </c>
      <c r="J46" s="247" t="s">
        <v>99</v>
      </c>
      <c r="K46" s="247" t="s">
        <v>99</v>
      </c>
      <c r="L46" s="247" t="s">
        <v>99</v>
      </c>
      <c r="M46" s="247" t="s">
        <v>99</v>
      </c>
      <c r="N46" s="248" t="s">
        <v>99</v>
      </c>
      <c r="O46" s="227" t="b">
        <f>G46=SUM(H46:N46)</f>
        <v>0</v>
      </c>
    </row>
    <row r="47" spans="1:15" s="232" customFormat="1" ht="12.75" customHeight="1" x14ac:dyDescent="0.15">
      <c r="A47" s="242"/>
      <c r="B47" s="243"/>
      <c r="C47" s="243"/>
      <c r="D47" s="243" t="s">
        <v>94</v>
      </c>
      <c r="E47" s="243"/>
      <c r="F47" s="243"/>
      <c r="G47" s="238">
        <v>1</v>
      </c>
      <c r="H47" s="244">
        <v>1</v>
      </c>
      <c r="I47" s="247" t="s">
        <v>357</v>
      </c>
      <c r="J47" s="247" t="s">
        <v>357</v>
      </c>
      <c r="K47" s="247" t="s">
        <v>357</v>
      </c>
      <c r="L47" s="247" t="s">
        <v>357</v>
      </c>
      <c r="M47" s="247" t="s">
        <v>357</v>
      </c>
      <c r="N47" s="248" t="s">
        <v>99</v>
      </c>
      <c r="O47" s="227" t="b">
        <f>G47=SUM(H47:N47)</f>
        <v>1</v>
      </c>
    </row>
    <row r="48" spans="1:15" s="232" customFormat="1" ht="12.75" customHeight="1" x14ac:dyDescent="0.15">
      <c r="A48" s="242"/>
      <c r="B48" s="243"/>
      <c r="C48" s="243"/>
      <c r="D48" s="243" t="s">
        <v>96</v>
      </c>
      <c r="E48" s="243"/>
      <c r="F48" s="243"/>
      <c r="G48" s="238">
        <v>0</v>
      </c>
      <c r="H48" s="244">
        <v>0</v>
      </c>
      <c r="I48" s="247" t="s">
        <v>99</v>
      </c>
      <c r="J48" s="247" t="s">
        <v>99</v>
      </c>
      <c r="K48" s="247" t="s">
        <v>99</v>
      </c>
      <c r="L48" s="247" t="s">
        <v>99</v>
      </c>
      <c r="M48" s="247" t="s">
        <v>99</v>
      </c>
      <c r="N48" s="248" t="s">
        <v>99</v>
      </c>
      <c r="O48" s="227" t="b">
        <f>G48=SUM(H48:N48)</f>
        <v>1</v>
      </c>
    </row>
    <row r="49" spans="1:15" s="232" customFormat="1" ht="12.75" customHeight="1" x14ac:dyDescent="0.15">
      <c r="A49" s="242"/>
      <c r="B49" s="243"/>
      <c r="C49" s="243"/>
      <c r="D49" s="243" t="s">
        <v>364</v>
      </c>
      <c r="E49" s="243"/>
      <c r="F49" s="243"/>
      <c r="G49" s="249"/>
      <c r="H49" s="250"/>
      <c r="I49" s="251"/>
      <c r="J49" s="251"/>
      <c r="K49" s="251"/>
      <c r="L49" s="251"/>
      <c r="M49" s="251"/>
      <c r="N49" s="252"/>
      <c r="O49" s="227" t="b">
        <f>G49=SUM(H49:N49)</f>
        <v>1</v>
      </c>
    </row>
    <row r="50" spans="1:15" s="232" customFormat="1" ht="12.75" customHeight="1" x14ac:dyDescent="0.15">
      <c r="A50" s="242"/>
      <c r="B50" s="243"/>
      <c r="C50" s="243" t="s">
        <v>98</v>
      </c>
      <c r="D50" s="243"/>
      <c r="E50" s="243"/>
      <c r="F50" s="243"/>
      <c r="G50" s="238" t="s">
        <v>99</v>
      </c>
      <c r="H50" s="244" t="s">
        <v>99</v>
      </c>
      <c r="I50" s="247" t="s">
        <v>99</v>
      </c>
      <c r="J50" s="247" t="s">
        <v>99</v>
      </c>
      <c r="K50" s="247" t="s">
        <v>99</v>
      </c>
      <c r="L50" s="247" t="s">
        <v>99</v>
      </c>
      <c r="M50" s="247" t="s">
        <v>99</v>
      </c>
      <c r="N50" s="248" t="s">
        <v>99</v>
      </c>
      <c r="O50" s="227" t="b">
        <f>G50=SUM(H50:N50)</f>
        <v>0</v>
      </c>
    </row>
    <row r="51" spans="1:15" s="232" customFormat="1" ht="12.75" customHeight="1" x14ac:dyDescent="0.15">
      <c r="A51" s="242"/>
      <c r="B51" s="243"/>
      <c r="C51" s="243"/>
      <c r="D51" s="243" t="s">
        <v>101</v>
      </c>
      <c r="E51" s="243"/>
      <c r="F51" s="243"/>
      <c r="G51" s="238" t="s">
        <v>99</v>
      </c>
      <c r="H51" s="244" t="s">
        <v>99</v>
      </c>
      <c r="I51" s="247" t="s">
        <v>99</v>
      </c>
      <c r="J51" s="247" t="s">
        <v>99</v>
      </c>
      <c r="K51" s="247" t="s">
        <v>99</v>
      </c>
      <c r="L51" s="247" t="s">
        <v>99</v>
      </c>
      <c r="M51" s="247" t="s">
        <v>99</v>
      </c>
      <c r="N51" s="248" t="s">
        <v>99</v>
      </c>
      <c r="O51" s="227" t="b">
        <f>G51=SUM(H51:N51)</f>
        <v>0</v>
      </c>
    </row>
    <row r="52" spans="1:15" s="232" customFormat="1" ht="12.75" customHeight="1" x14ac:dyDescent="0.15">
      <c r="A52" s="242"/>
      <c r="B52" s="243"/>
      <c r="C52" s="243"/>
      <c r="D52" s="243" t="s">
        <v>34</v>
      </c>
      <c r="E52" s="243"/>
      <c r="F52" s="243"/>
      <c r="G52" s="238" t="s">
        <v>99</v>
      </c>
      <c r="H52" s="244" t="s">
        <v>99</v>
      </c>
      <c r="I52" s="247" t="s">
        <v>99</v>
      </c>
      <c r="J52" s="247" t="s">
        <v>99</v>
      </c>
      <c r="K52" s="247" t="s">
        <v>99</v>
      </c>
      <c r="L52" s="247" t="s">
        <v>99</v>
      </c>
      <c r="M52" s="247" t="s">
        <v>99</v>
      </c>
      <c r="N52" s="248" t="s">
        <v>99</v>
      </c>
      <c r="O52" s="227" t="b">
        <f>G52=SUM(H52:N52)</f>
        <v>0</v>
      </c>
    </row>
    <row r="53" spans="1:15" s="232" customFormat="1" ht="12.75" customHeight="1" x14ac:dyDescent="0.15">
      <c r="A53" s="242"/>
      <c r="B53" s="243"/>
      <c r="C53" s="243" t="s">
        <v>104</v>
      </c>
      <c r="D53" s="243"/>
      <c r="E53" s="243"/>
      <c r="F53" s="243"/>
      <c r="G53" s="238">
        <f>SUM(G54,G61,G64)</f>
        <v>3802</v>
      </c>
      <c r="H53" s="244" t="s">
        <v>357</v>
      </c>
      <c r="I53" s="247">
        <f t="shared" ref="I53" si="4">SUM(I54,I61,I64)</f>
        <v>2784</v>
      </c>
      <c r="J53" s="247" t="s">
        <v>357</v>
      </c>
      <c r="K53" s="247">
        <f t="shared" ref="K53" si="5">SUM(K54,K61,K64)</f>
        <v>4</v>
      </c>
      <c r="L53" s="247" t="s">
        <v>357</v>
      </c>
      <c r="M53" s="247">
        <f t="shared" ref="M53" si="6">SUM(M54,M61,M64)</f>
        <v>1014</v>
      </c>
      <c r="N53" s="248" t="s">
        <v>357</v>
      </c>
      <c r="O53" s="227" t="b">
        <f>G53=SUM(H53:N53)</f>
        <v>1</v>
      </c>
    </row>
    <row r="54" spans="1:15" s="232" customFormat="1" ht="12.75" customHeight="1" x14ac:dyDescent="0.15">
      <c r="A54" s="242"/>
      <c r="B54" s="243"/>
      <c r="C54" s="243"/>
      <c r="D54" s="243" t="s">
        <v>106</v>
      </c>
      <c r="E54" s="243"/>
      <c r="F54" s="243"/>
      <c r="G54" s="238">
        <f>SUM(G55:G57)</f>
        <v>26</v>
      </c>
      <c r="H54" s="244" t="s">
        <v>357</v>
      </c>
      <c r="I54" s="247">
        <f>SUM(I55:I57)</f>
        <v>26</v>
      </c>
      <c r="J54" s="247" t="s">
        <v>357</v>
      </c>
      <c r="K54" s="247" t="s">
        <v>357</v>
      </c>
      <c r="L54" s="247" t="s">
        <v>357</v>
      </c>
      <c r="M54" s="247" t="s">
        <v>357</v>
      </c>
      <c r="N54" s="248" t="s">
        <v>99</v>
      </c>
      <c r="O54" s="227" t="b">
        <f>G54=SUM(H54:N54)</f>
        <v>1</v>
      </c>
    </row>
    <row r="55" spans="1:15" s="232" customFormat="1" ht="12.75" customHeight="1" x14ac:dyDescent="0.15">
      <c r="A55" s="242"/>
      <c r="B55" s="243"/>
      <c r="C55" s="243"/>
      <c r="D55" s="243"/>
      <c r="E55" s="243" t="s">
        <v>108</v>
      </c>
      <c r="F55" s="243"/>
      <c r="G55" s="238">
        <v>26</v>
      </c>
      <c r="H55" s="244" t="s">
        <v>357</v>
      </c>
      <c r="I55" s="247">
        <v>26</v>
      </c>
      <c r="J55" s="247" t="s">
        <v>357</v>
      </c>
      <c r="K55" s="247" t="s">
        <v>357</v>
      </c>
      <c r="L55" s="247" t="s">
        <v>357</v>
      </c>
      <c r="M55" s="247" t="s">
        <v>357</v>
      </c>
      <c r="N55" s="248" t="s">
        <v>99</v>
      </c>
      <c r="O55" s="227" t="b">
        <f>G55=SUM(H55:N55)</f>
        <v>1</v>
      </c>
    </row>
    <row r="56" spans="1:15" s="232" customFormat="1" ht="12.75" customHeight="1" x14ac:dyDescent="0.15">
      <c r="A56" s="242"/>
      <c r="B56" s="243"/>
      <c r="C56" s="243"/>
      <c r="D56" s="243"/>
      <c r="E56" s="243" t="s">
        <v>110</v>
      </c>
      <c r="F56" s="243"/>
      <c r="G56" s="238" t="s">
        <v>99</v>
      </c>
      <c r="H56" s="244" t="s">
        <v>99</v>
      </c>
      <c r="I56" s="247" t="s">
        <v>99</v>
      </c>
      <c r="J56" s="247" t="s">
        <v>99</v>
      </c>
      <c r="K56" s="247" t="s">
        <v>99</v>
      </c>
      <c r="L56" s="247" t="s">
        <v>99</v>
      </c>
      <c r="M56" s="247" t="s">
        <v>99</v>
      </c>
      <c r="N56" s="248" t="s">
        <v>99</v>
      </c>
      <c r="O56" s="227" t="b">
        <f>G56=SUM(H56:N56)</f>
        <v>0</v>
      </c>
    </row>
    <row r="57" spans="1:15" s="232" customFormat="1" ht="12.75" customHeight="1" x14ac:dyDescent="0.15">
      <c r="A57" s="242"/>
      <c r="B57" s="243"/>
      <c r="C57" s="243"/>
      <c r="D57" s="243"/>
      <c r="E57" s="243" t="s">
        <v>34</v>
      </c>
      <c r="F57" s="243"/>
      <c r="G57" s="238" t="s">
        <v>99</v>
      </c>
      <c r="H57" s="244" t="s">
        <v>99</v>
      </c>
      <c r="I57" s="247" t="s">
        <v>99</v>
      </c>
      <c r="J57" s="247" t="s">
        <v>99</v>
      </c>
      <c r="K57" s="247" t="s">
        <v>99</v>
      </c>
      <c r="L57" s="247" t="s">
        <v>99</v>
      </c>
      <c r="M57" s="247" t="s">
        <v>99</v>
      </c>
      <c r="N57" s="248" t="s">
        <v>99</v>
      </c>
      <c r="O57" s="227" t="b">
        <f>G57=SUM(H57:N57)</f>
        <v>0</v>
      </c>
    </row>
    <row r="58" spans="1:15" s="232" customFormat="1" ht="12.75" customHeight="1" x14ac:dyDescent="0.15">
      <c r="A58" s="242"/>
      <c r="B58" s="243"/>
      <c r="C58" s="243"/>
      <c r="D58" s="243" t="s">
        <v>113</v>
      </c>
      <c r="E58" s="243"/>
      <c r="F58" s="243"/>
      <c r="G58" s="238" t="s">
        <v>99</v>
      </c>
      <c r="H58" s="244" t="s">
        <v>99</v>
      </c>
      <c r="I58" s="247" t="s">
        <v>99</v>
      </c>
      <c r="J58" s="247" t="s">
        <v>99</v>
      </c>
      <c r="K58" s="247" t="s">
        <v>99</v>
      </c>
      <c r="L58" s="247" t="s">
        <v>99</v>
      </c>
      <c r="M58" s="247" t="s">
        <v>99</v>
      </c>
      <c r="N58" s="248" t="s">
        <v>99</v>
      </c>
      <c r="O58" s="227" t="b">
        <f>G58=SUM(H58:N58)</f>
        <v>0</v>
      </c>
    </row>
    <row r="59" spans="1:15" s="232" customFormat="1" ht="12.75" customHeight="1" x14ac:dyDescent="0.15">
      <c r="A59" s="242"/>
      <c r="B59" s="243"/>
      <c r="C59" s="243"/>
      <c r="D59" s="243" t="s">
        <v>115</v>
      </c>
      <c r="E59" s="243"/>
      <c r="F59" s="243"/>
      <c r="G59" s="238" t="s">
        <v>99</v>
      </c>
      <c r="H59" s="244" t="s">
        <v>99</v>
      </c>
      <c r="I59" s="247" t="s">
        <v>99</v>
      </c>
      <c r="J59" s="247" t="s">
        <v>99</v>
      </c>
      <c r="K59" s="247" t="s">
        <v>99</v>
      </c>
      <c r="L59" s="247" t="s">
        <v>99</v>
      </c>
      <c r="M59" s="247" t="s">
        <v>99</v>
      </c>
      <c r="N59" s="248" t="s">
        <v>99</v>
      </c>
      <c r="O59" s="227" t="b">
        <f>G59=SUM(H59:N59)</f>
        <v>0</v>
      </c>
    </row>
    <row r="60" spans="1:15" s="232" customFormat="1" ht="12.75" customHeight="1" x14ac:dyDescent="0.15">
      <c r="A60" s="242"/>
      <c r="B60" s="243"/>
      <c r="C60" s="243"/>
      <c r="D60" s="243" t="s">
        <v>117</v>
      </c>
      <c r="E60" s="243"/>
      <c r="F60" s="243"/>
      <c r="G60" s="238" t="s">
        <v>99</v>
      </c>
      <c r="H60" s="244" t="s">
        <v>99</v>
      </c>
      <c r="I60" s="247" t="s">
        <v>99</v>
      </c>
      <c r="J60" s="247" t="s">
        <v>99</v>
      </c>
      <c r="K60" s="247" t="s">
        <v>99</v>
      </c>
      <c r="L60" s="247" t="s">
        <v>99</v>
      </c>
      <c r="M60" s="247" t="s">
        <v>99</v>
      </c>
      <c r="N60" s="248" t="s">
        <v>99</v>
      </c>
      <c r="O60" s="227" t="b">
        <f>G60=SUM(H60:N60)</f>
        <v>0</v>
      </c>
    </row>
    <row r="61" spans="1:15" s="232" customFormat="1" ht="12.75" customHeight="1" x14ac:dyDescent="0.15">
      <c r="A61" s="242"/>
      <c r="B61" s="243"/>
      <c r="C61" s="243"/>
      <c r="D61" s="243" t="s">
        <v>119</v>
      </c>
      <c r="E61" s="243"/>
      <c r="F61" s="243"/>
      <c r="G61" s="238">
        <f>SUM(G62:G63)</f>
        <v>3679</v>
      </c>
      <c r="H61" s="244" t="s">
        <v>357</v>
      </c>
      <c r="I61" s="247">
        <f t="shared" ref="I61" si="7">SUM(I62:I63)</f>
        <v>2661</v>
      </c>
      <c r="J61" s="247" t="s">
        <v>357</v>
      </c>
      <c r="K61" s="247">
        <f t="shared" ref="K61" si="8">SUM(K62:K63)</f>
        <v>4</v>
      </c>
      <c r="L61" s="247" t="s">
        <v>357</v>
      </c>
      <c r="M61" s="247">
        <f t="shared" ref="M61" si="9">SUM(M62:M63)</f>
        <v>1014</v>
      </c>
      <c r="N61" s="248" t="s">
        <v>357</v>
      </c>
      <c r="O61" s="227" t="b">
        <f>G61=SUM(H61:N61)</f>
        <v>1</v>
      </c>
    </row>
    <row r="62" spans="1:15" s="232" customFormat="1" ht="12.75" customHeight="1" x14ac:dyDescent="0.15">
      <c r="A62" s="242"/>
      <c r="B62" s="243"/>
      <c r="C62" s="243"/>
      <c r="D62" s="243" t="s">
        <v>365</v>
      </c>
      <c r="E62" s="243" t="s">
        <v>121</v>
      </c>
      <c r="F62" s="243"/>
      <c r="G62" s="238" t="s">
        <v>99</v>
      </c>
      <c r="H62" s="244" t="s">
        <v>99</v>
      </c>
      <c r="I62" s="247" t="s">
        <v>99</v>
      </c>
      <c r="J62" s="247" t="s">
        <v>99</v>
      </c>
      <c r="K62" s="247" t="s">
        <v>99</v>
      </c>
      <c r="L62" s="247" t="s">
        <v>99</v>
      </c>
      <c r="M62" s="247" t="s">
        <v>99</v>
      </c>
      <c r="N62" s="248" t="s">
        <v>99</v>
      </c>
      <c r="O62" s="227" t="b">
        <f>G62=SUM(H62:N62)</f>
        <v>0</v>
      </c>
    </row>
    <row r="63" spans="1:15" s="232" customFormat="1" ht="12.75" customHeight="1" x14ac:dyDescent="0.15">
      <c r="A63" s="242"/>
      <c r="B63" s="243"/>
      <c r="C63" s="243"/>
      <c r="D63" s="243"/>
      <c r="E63" s="243" t="s">
        <v>34</v>
      </c>
      <c r="F63" s="243"/>
      <c r="G63" s="238">
        <v>3679</v>
      </c>
      <c r="H63" s="244" t="s">
        <v>357</v>
      </c>
      <c r="I63" s="247">
        <v>2661</v>
      </c>
      <c r="J63" s="247" t="s">
        <v>357</v>
      </c>
      <c r="K63" s="247">
        <v>4</v>
      </c>
      <c r="L63" s="247" t="s">
        <v>357</v>
      </c>
      <c r="M63" s="247">
        <v>1014</v>
      </c>
      <c r="N63" s="248" t="s">
        <v>357</v>
      </c>
      <c r="O63" s="227" t="b">
        <f>G63=SUM(H63:N63)</f>
        <v>1</v>
      </c>
    </row>
    <row r="64" spans="1:15" s="232" customFormat="1" ht="12.75" customHeight="1" x14ac:dyDescent="0.15">
      <c r="A64" s="242"/>
      <c r="B64" s="243"/>
      <c r="C64" s="243"/>
      <c r="D64" s="243" t="s">
        <v>34</v>
      </c>
      <c r="E64" s="243"/>
      <c r="F64" s="243"/>
      <c r="G64" s="238">
        <v>97</v>
      </c>
      <c r="H64" s="244" t="s">
        <v>357</v>
      </c>
      <c r="I64" s="247">
        <v>97</v>
      </c>
      <c r="J64" s="247" t="s">
        <v>99</v>
      </c>
      <c r="K64" s="247" t="s">
        <v>99</v>
      </c>
      <c r="L64" s="247" t="s">
        <v>99</v>
      </c>
      <c r="M64" s="247" t="s">
        <v>99</v>
      </c>
      <c r="N64" s="248" t="s">
        <v>99</v>
      </c>
      <c r="O64" s="227" t="b">
        <f>G64=SUM(H64:N64)</f>
        <v>1</v>
      </c>
    </row>
    <row r="65" spans="1:15" s="232" customFormat="1" ht="12.75" customHeight="1" x14ac:dyDescent="0.15">
      <c r="A65" s="242"/>
      <c r="B65" s="243"/>
      <c r="C65" s="243"/>
      <c r="D65" s="243" t="s">
        <v>125</v>
      </c>
      <c r="E65" s="243"/>
      <c r="F65" s="243"/>
      <c r="G65" s="238" t="s">
        <v>99</v>
      </c>
      <c r="H65" s="244" t="s">
        <v>99</v>
      </c>
      <c r="I65" s="247" t="s">
        <v>99</v>
      </c>
      <c r="J65" s="247" t="s">
        <v>99</v>
      </c>
      <c r="K65" s="247" t="s">
        <v>99</v>
      </c>
      <c r="L65" s="247" t="s">
        <v>99</v>
      </c>
      <c r="M65" s="247" t="s">
        <v>99</v>
      </c>
      <c r="N65" s="248" t="s">
        <v>99</v>
      </c>
      <c r="O65" s="227" t="b">
        <f>G65=SUM(H65:N65)</f>
        <v>0</v>
      </c>
    </row>
    <row r="66" spans="1:15" s="232" customFormat="1" ht="12.75" customHeight="1" x14ac:dyDescent="0.15">
      <c r="A66" s="242"/>
      <c r="B66" s="243" t="s">
        <v>127</v>
      </c>
      <c r="C66" s="243"/>
      <c r="D66" s="243"/>
      <c r="E66" s="243"/>
      <c r="F66" s="253"/>
      <c r="G66" s="245">
        <f>SUM(G67:G70,G73:G75)</f>
        <v>326</v>
      </c>
      <c r="H66" s="244">
        <f t="shared" ref="H66:N66" si="10">SUM(H67:H70,H73:H75)</f>
        <v>72</v>
      </c>
      <c r="I66" s="247">
        <f t="shared" si="10"/>
        <v>144</v>
      </c>
      <c r="J66" s="247">
        <f t="shared" si="10"/>
        <v>53</v>
      </c>
      <c r="K66" s="247">
        <f t="shared" si="10"/>
        <v>20</v>
      </c>
      <c r="L66" s="247">
        <f t="shared" si="10"/>
        <v>5</v>
      </c>
      <c r="M66" s="247">
        <f t="shared" si="10"/>
        <v>10</v>
      </c>
      <c r="N66" s="248">
        <f t="shared" si="10"/>
        <v>22</v>
      </c>
      <c r="O66" s="227" t="b">
        <f>G66=SUM(H66:N66)</f>
        <v>1</v>
      </c>
    </row>
    <row r="67" spans="1:15" s="232" customFormat="1" ht="12.75" customHeight="1" x14ac:dyDescent="0.15">
      <c r="A67" s="242"/>
      <c r="B67" s="243"/>
      <c r="C67" s="243" t="s">
        <v>129</v>
      </c>
      <c r="D67" s="243"/>
      <c r="E67" s="243"/>
      <c r="F67" s="243"/>
      <c r="G67" s="238">
        <v>294</v>
      </c>
      <c r="H67" s="244">
        <v>72</v>
      </c>
      <c r="I67" s="247">
        <v>112</v>
      </c>
      <c r="J67" s="247">
        <v>53</v>
      </c>
      <c r="K67" s="247">
        <v>20</v>
      </c>
      <c r="L67" s="247">
        <v>5</v>
      </c>
      <c r="M67" s="247">
        <v>10</v>
      </c>
      <c r="N67" s="248">
        <v>22</v>
      </c>
      <c r="O67" s="227" t="b">
        <f>G67=SUM(H67:N67)</f>
        <v>1</v>
      </c>
    </row>
    <row r="68" spans="1:15" s="232" customFormat="1" ht="12.75" customHeight="1" x14ac:dyDescent="0.15">
      <c r="A68" s="242"/>
      <c r="B68" s="243"/>
      <c r="C68" s="243" t="s">
        <v>131</v>
      </c>
      <c r="D68" s="243"/>
      <c r="E68" s="243"/>
      <c r="F68" s="243"/>
      <c r="G68" s="238">
        <v>32</v>
      </c>
      <c r="H68" s="244" t="s">
        <v>357</v>
      </c>
      <c r="I68" s="247">
        <v>32</v>
      </c>
      <c r="J68" s="247" t="s">
        <v>47</v>
      </c>
      <c r="K68" s="247" t="s">
        <v>47</v>
      </c>
      <c r="L68" s="247" t="s">
        <v>47</v>
      </c>
      <c r="M68" s="247" t="s">
        <v>47</v>
      </c>
      <c r="N68" s="248" t="s">
        <v>99</v>
      </c>
      <c r="O68" s="227" t="b">
        <f>G68=SUM(H68:N68)</f>
        <v>1</v>
      </c>
    </row>
    <row r="69" spans="1:15" s="232" customFormat="1" ht="12.75" customHeight="1" x14ac:dyDescent="0.15">
      <c r="A69" s="242"/>
      <c r="B69" s="243"/>
      <c r="C69" s="243" t="s">
        <v>132</v>
      </c>
      <c r="D69" s="243"/>
      <c r="E69" s="243"/>
      <c r="F69" s="243"/>
      <c r="G69" s="238" t="s">
        <v>99</v>
      </c>
      <c r="H69" s="244" t="s">
        <v>99</v>
      </c>
      <c r="I69" s="247" t="s">
        <v>99</v>
      </c>
      <c r="J69" s="247" t="s">
        <v>99</v>
      </c>
      <c r="K69" s="247" t="s">
        <v>99</v>
      </c>
      <c r="L69" s="247" t="s">
        <v>99</v>
      </c>
      <c r="M69" s="247" t="s">
        <v>99</v>
      </c>
      <c r="N69" s="248" t="s">
        <v>99</v>
      </c>
      <c r="O69" s="227" t="b">
        <f>G69=SUM(H69:N69)</f>
        <v>0</v>
      </c>
    </row>
    <row r="70" spans="1:15" s="232" customFormat="1" ht="12.75" customHeight="1" x14ac:dyDescent="0.15">
      <c r="A70" s="242"/>
      <c r="B70" s="243"/>
      <c r="C70" s="243" t="s">
        <v>119</v>
      </c>
      <c r="D70" s="243"/>
      <c r="E70" s="243"/>
      <c r="F70" s="243"/>
      <c r="G70" s="238" t="s">
        <v>99</v>
      </c>
      <c r="H70" s="244" t="s">
        <v>99</v>
      </c>
      <c r="I70" s="247" t="s">
        <v>99</v>
      </c>
      <c r="J70" s="247" t="s">
        <v>99</v>
      </c>
      <c r="K70" s="247" t="s">
        <v>99</v>
      </c>
      <c r="L70" s="247" t="s">
        <v>99</v>
      </c>
      <c r="M70" s="247" t="s">
        <v>99</v>
      </c>
      <c r="N70" s="248" t="s">
        <v>99</v>
      </c>
      <c r="O70" s="227" t="b">
        <f>G70=SUM(H70:N70)</f>
        <v>0</v>
      </c>
    </row>
    <row r="71" spans="1:15" s="232" customFormat="1" ht="12.75" customHeight="1" x14ac:dyDescent="0.15">
      <c r="A71" s="242"/>
      <c r="B71" s="243"/>
      <c r="C71" s="243"/>
      <c r="D71" s="243" t="s">
        <v>135</v>
      </c>
      <c r="E71" s="243"/>
      <c r="F71" s="243"/>
      <c r="G71" s="238" t="s">
        <v>99</v>
      </c>
      <c r="H71" s="244" t="s">
        <v>99</v>
      </c>
      <c r="I71" s="247" t="s">
        <v>99</v>
      </c>
      <c r="J71" s="247" t="s">
        <v>99</v>
      </c>
      <c r="K71" s="247" t="s">
        <v>99</v>
      </c>
      <c r="L71" s="247" t="s">
        <v>99</v>
      </c>
      <c r="M71" s="247" t="s">
        <v>99</v>
      </c>
      <c r="N71" s="248" t="s">
        <v>99</v>
      </c>
      <c r="O71" s="227" t="b">
        <f>G71=SUM(H71:N71)</f>
        <v>0</v>
      </c>
    </row>
    <row r="72" spans="1:15" s="232" customFormat="1" ht="12.75" customHeight="1" x14ac:dyDescent="0.15">
      <c r="A72" s="242"/>
      <c r="B72" s="243"/>
      <c r="C72" s="243"/>
      <c r="D72" s="243" t="s">
        <v>121</v>
      </c>
      <c r="E72" s="243"/>
      <c r="F72" s="243"/>
      <c r="G72" s="238" t="s">
        <v>99</v>
      </c>
      <c r="H72" s="244" t="s">
        <v>99</v>
      </c>
      <c r="I72" s="247" t="s">
        <v>99</v>
      </c>
      <c r="J72" s="247" t="s">
        <v>99</v>
      </c>
      <c r="K72" s="247" t="s">
        <v>99</v>
      </c>
      <c r="L72" s="247" t="s">
        <v>99</v>
      </c>
      <c r="M72" s="247" t="s">
        <v>99</v>
      </c>
      <c r="N72" s="248" t="s">
        <v>99</v>
      </c>
      <c r="O72" s="227" t="b">
        <f>G72=SUM(H72:N72)</f>
        <v>0</v>
      </c>
    </row>
    <row r="73" spans="1:15" s="232" customFormat="1" ht="12.75" customHeight="1" x14ac:dyDescent="0.15">
      <c r="A73" s="242"/>
      <c r="B73" s="243"/>
      <c r="C73" s="243" t="s">
        <v>138</v>
      </c>
      <c r="D73" s="243"/>
      <c r="E73" s="243"/>
      <c r="F73" s="243"/>
      <c r="G73" s="238" t="s">
        <v>99</v>
      </c>
      <c r="H73" s="244" t="s">
        <v>99</v>
      </c>
      <c r="I73" s="247" t="s">
        <v>99</v>
      </c>
      <c r="J73" s="247" t="s">
        <v>99</v>
      </c>
      <c r="K73" s="247" t="s">
        <v>99</v>
      </c>
      <c r="L73" s="247" t="s">
        <v>99</v>
      </c>
      <c r="M73" s="247" t="s">
        <v>99</v>
      </c>
      <c r="N73" s="248" t="s">
        <v>99</v>
      </c>
      <c r="O73" s="227" t="b">
        <f>G73=SUM(H73:N73)</f>
        <v>0</v>
      </c>
    </row>
    <row r="74" spans="1:15" s="232" customFormat="1" ht="12.75" customHeight="1" x14ac:dyDescent="0.15">
      <c r="A74" s="242"/>
      <c r="B74" s="243"/>
      <c r="C74" s="243" t="s">
        <v>34</v>
      </c>
      <c r="D74" s="243"/>
      <c r="E74" s="243"/>
      <c r="F74" s="243"/>
      <c r="G74" s="238" t="s">
        <v>99</v>
      </c>
      <c r="H74" s="244" t="s">
        <v>99</v>
      </c>
      <c r="I74" s="247" t="s">
        <v>99</v>
      </c>
      <c r="J74" s="247" t="s">
        <v>99</v>
      </c>
      <c r="K74" s="247" t="s">
        <v>99</v>
      </c>
      <c r="L74" s="247" t="s">
        <v>99</v>
      </c>
      <c r="M74" s="247" t="s">
        <v>99</v>
      </c>
      <c r="N74" s="248" t="s">
        <v>99</v>
      </c>
      <c r="O74" s="227" t="b">
        <f>G74=SUM(H74:N74)</f>
        <v>0</v>
      </c>
    </row>
    <row r="75" spans="1:15" s="232" customFormat="1" ht="12.75" customHeight="1" x14ac:dyDescent="0.15">
      <c r="A75" s="256"/>
      <c r="B75" s="257"/>
      <c r="C75" s="257" t="s">
        <v>125</v>
      </c>
      <c r="D75" s="257"/>
      <c r="E75" s="257"/>
      <c r="F75" s="257"/>
      <c r="G75" s="238" t="s">
        <v>99</v>
      </c>
      <c r="H75" s="244" t="s">
        <v>99</v>
      </c>
      <c r="I75" s="247" t="s">
        <v>99</v>
      </c>
      <c r="J75" s="247" t="s">
        <v>99</v>
      </c>
      <c r="K75" s="247" t="s">
        <v>99</v>
      </c>
      <c r="L75" s="247" t="s">
        <v>99</v>
      </c>
      <c r="M75" s="247" t="s">
        <v>99</v>
      </c>
      <c r="N75" s="248" t="s">
        <v>99</v>
      </c>
      <c r="O75" s="227" t="b">
        <f>G75=SUM(H75:N75)</f>
        <v>0</v>
      </c>
    </row>
    <row r="76" spans="1:15" s="232" customFormat="1" ht="12.75" customHeight="1" thickBot="1" x14ac:dyDescent="0.2">
      <c r="A76" s="258"/>
      <c r="B76" s="259" t="s">
        <v>366</v>
      </c>
      <c r="C76" s="259"/>
      <c r="D76" s="259"/>
      <c r="E76" s="259"/>
      <c r="F76" s="259"/>
      <c r="G76" s="260"/>
      <c r="H76" s="261"/>
      <c r="I76" s="262"/>
      <c r="J76" s="262"/>
      <c r="K76" s="262"/>
      <c r="L76" s="262"/>
      <c r="M76" s="262"/>
      <c r="N76" s="263"/>
      <c r="O76" s="227" t="b">
        <f>G76=SUM(H76:N76)</f>
        <v>1</v>
      </c>
    </row>
    <row r="77" spans="1:15" s="232" customFormat="1" ht="13.5" customHeight="1" x14ac:dyDescent="0.15">
      <c r="A77" s="264" t="s">
        <v>367</v>
      </c>
      <c r="B77" s="265"/>
      <c r="C77" s="265"/>
      <c r="D77" s="265"/>
      <c r="E77" s="265"/>
      <c r="F77" s="265"/>
      <c r="G77" s="238">
        <f>SUM(G78,G94)</f>
        <v>12813</v>
      </c>
      <c r="H77" s="246">
        <f>SUM(H78,H94)</f>
        <v>1255</v>
      </c>
      <c r="I77" s="240">
        <f t="shared" ref="I77:N77" si="11">SUM(I78,I94)</f>
        <v>9652</v>
      </c>
      <c r="J77" s="240">
        <f t="shared" si="11"/>
        <v>288</v>
      </c>
      <c r="K77" s="240">
        <f t="shared" si="11"/>
        <v>480</v>
      </c>
      <c r="L77" s="240">
        <f t="shared" si="11"/>
        <v>92</v>
      </c>
      <c r="M77" s="240">
        <f t="shared" si="11"/>
        <v>1024</v>
      </c>
      <c r="N77" s="241">
        <f t="shared" si="11"/>
        <v>22</v>
      </c>
      <c r="O77" s="227" t="b">
        <f>G77=SUM(H77:N77)</f>
        <v>1</v>
      </c>
    </row>
    <row r="78" spans="1:15" s="232" customFormat="1" ht="13.5" customHeight="1" x14ac:dyDescent="0.15">
      <c r="A78" s="242"/>
      <c r="B78" s="243" t="s">
        <v>73</v>
      </c>
      <c r="C78" s="243"/>
      <c r="D78" s="243"/>
      <c r="E78" s="243"/>
      <c r="F78" s="243"/>
      <c r="G78" s="238">
        <f>SUM(G79,G85)</f>
        <v>1802</v>
      </c>
      <c r="H78" s="244">
        <f t="shared" ref="H78:N78" si="12">SUM(H79,H85)</f>
        <v>516</v>
      </c>
      <c r="I78" s="247">
        <f t="shared" si="12"/>
        <v>1110</v>
      </c>
      <c r="J78" s="247">
        <f t="shared" si="12"/>
        <v>4</v>
      </c>
      <c r="K78" s="247">
        <f t="shared" si="12"/>
        <v>65</v>
      </c>
      <c r="L78" s="247">
        <f t="shared" si="12"/>
        <v>1</v>
      </c>
      <c r="M78" s="247">
        <f t="shared" si="12"/>
        <v>101</v>
      </c>
      <c r="N78" s="248">
        <f t="shared" si="12"/>
        <v>5</v>
      </c>
      <c r="O78" s="227" t="b">
        <f>G78=SUM(H78:N78)</f>
        <v>1</v>
      </c>
    </row>
    <row r="79" spans="1:15" s="232" customFormat="1" ht="13.5" customHeight="1" x14ac:dyDescent="0.15">
      <c r="A79" s="242"/>
      <c r="B79" s="243"/>
      <c r="C79" s="243" t="s">
        <v>13</v>
      </c>
      <c r="D79" s="243"/>
      <c r="E79" s="243"/>
      <c r="F79" s="243"/>
      <c r="G79" s="238">
        <f>SUM(G80:G84)</f>
        <v>1381</v>
      </c>
      <c r="H79" s="244">
        <f t="shared" ref="H79:N79" si="13">SUM(H80:H84)</f>
        <v>430</v>
      </c>
      <c r="I79" s="247">
        <f t="shared" si="13"/>
        <v>895</v>
      </c>
      <c r="J79" s="247">
        <f t="shared" si="13"/>
        <v>1</v>
      </c>
      <c r="K79" s="247">
        <f t="shared" si="13"/>
        <v>54</v>
      </c>
      <c r="L79" s="247">
        <f t="shared" si="13"/>
        <v>0</v>
      </c>
      <c r="M79" s="247">
        <f t="shared" si="13"/>
        <v>1</v>
      </c>
      <c r="N79" s="248">
        <f t="shared" si="13"/>
        <v>0</v>
      </c>
      <c r="O79" s="227" t="b">
        <f>G79=SUM(H79:N79)</f>
        <v>1</v>
      </c>
    </row>
    <row r="80" spans="1:15" s="232" customFormat="1" ht="13.5" customHeight="1" x14ac:dyDescent="0.15">
      <c r="A80" s="242"/>
      <c r="B80" s="243"/>
      <c r="C80" s="243"/>
      <c r="D80" s="243" t="s">
        <v>368</v>
      </c>
      <c r="E80" s="243"/>
      <c r="F80" s="243"/>
      <c r="G80" s="238">
        <v>1324</v>
      </c>
      <c r="H80" s="244">
        <v>430</v>
      </c>
      <c r="I80" s="247">
        <v>894</v>
      </c>
      <c r="J80" s="247" t="s">
        <v>357</v>
      </c>
      <c r="K80" s="247" t="s">
        <v>357</v>
      </c>
      <c r="L80" s="247" t="s">
        <v>357</v>
      </c>
      <c r="M80" s="247" t="s">
        <v>357</v>
      </c>
      <c r="N80" s="248" t="s">
        <v>99</v>
      </c>
      <c r="O80" s="227" t="b">
        <f>G80=SUM(H80:N80)</f>
        <v>1</v>
      </c>
    </row>
    <row r="81" spans="1:15" s="232" customFormat="1" ht="13.5" customHeight="1" x14ac:dyDescent="0.15">
      <c r="A81" s="242"/>
      <c r="B81" s="243"/>
      <c r="C81" s="243"/>
      <c r="D81" s="243" t="s">
        <v>21</v>
      </c>
      <c r="E81" s="243"/>
      <c r="F81" s="243"/>
      <c r="G81" s="238" t="s">
        <v>99</v>
      </c>
      <c r="H81" s="244" t="s">
        <v>99</v>
      </c>
      <c r="I81" s="247" t="s">
        <v>99</v>
      </c>
      <c r="J81" s="247" t="s">
        <v>99</v>
      </c>
      <c r="K81" s="247" t="s">
        <v>99</v>
      </c>
      <c r="L81" s="247" t="s">
        <v>99</v>
      </c>
      <c r="M81" s="247" t="s">
        <v>99</v>
      </c>
      <c r="N81" s="248" t="s">
        <v>99</v>
      </c>
      <c r="O81" s="227" t="b">
        <f>G81=SUM(H81:N81)</f>
        <v>0</v>
      </c>
    </row>
    <row r="82" spans="1:15" s="232" customFormat="1" ht="13.5" customHeight="1" x14ac:dyDescent="0.15">
      <c r="A82" s="242"/>
      <c r="B82" s="243"/>
      <c r="C82" s="243"/>
      <c r="D82" s="243" t="s">
        <v>26</v>
      </c>
      <c r="E82" s="243"/>
      <c r="F82" s="243"/>
      <c r="G82" s="238">
        <v>57</v>
      </c>
      <c r="H82" s="244">
        <v>0</v>
      </c>
      <c r="I82" s="247">
        <v>1</v>
      </c>
      <c r="J82" s="247">
        <v>1</v>
      </c>
      <c r="K82" s="247">
        <v>54</v>
      </c>
      <c r="L82" s="247">
        <v>0</v>
      </c>
      <c r="M82" s="247">
        <v>1</v>
      </c>
      <c r="N82" s="248">
        <v>0</v>
      </c>
      <c r="O82" s="227" t="b">
        <f>G82=SUM(H82:N82)</f>
        <v>1</v>
      </c>
    </row>
    <row r="83" spans="1:15" s="232" customFormat="1" ht="13.5" customHeight="1" x14ac:dyDescent="0.15">
      <c r="A83" s="242"/>
      <c r="B83" s="243"/>
      <c r="C83" s="243"/>
      <c r="D83" s="243" t="s">
        <v>30</v>
      </c>
      <c r="E83" s="243"/>
      <c r="F83" s="243"/>
      <c r="G83" s="238" t="s">
        <v>99</v>
      </c>
      <c r="H83" s="244" t="s">
        <v>99</v>
      </c>
      <c r="I83" s="247" t="s">
        <v>99</v>
      </c>
      <c r="J83" s="247" t="s">
        <v>99</v>
      </c>
      <c r="K83" s="247" t="s">
        <v>99</v>
      </c>
      <c r="L83" s="247" t="s">
        <v>99</v>
      </c>
      <c r="M83" s="247" t="s">
        <v>99</v>
      </c>
      <c r="N83" s="248" t="s">
        <v>99</v>
      </c>
      <c r="O83" s="227" t="b">
        <f>G83=SUM(H83:N83)</f>
        <v>0</v>
      </c>
    </row>
    <row r="84" spans="1:15" s="232" customFormat="1" ht="13.5" customHeight="1" x14ac:dyDescent="0.15">
      <c r="A84" s="242"/>
      <c r="B84" s="243"/>
      <c r="C84" s="243"/>
      <c r="D84" s="243" t="s">
        <v>34</v>
      </c>
      <c r="E84" s="243"/>
      <c r="F84" s="243"/>
      <c r="G84" s="238" t="s">
        <v>99</v>
      </c>
      <c r="H84" s="244" t="s">
        <v>99</v>
      </c>
      <c r="I84" s="247" t="s">
        <v>99</v>
      </c>
      <c r="J84" s="247" t="s">
        <v>99</v>
      </c>
      <c r="K84" s="247" t="s">
        <v>99</v>
      </c>
      <c r="L84" s="247" t="s">
        <v>99</v>
      </c>
      <c r="M84" s="247" t="s">
        <v>99</v>
      </c>
      <c r="N84" s="248" t="s">
        <v>99</v>
      </c>
      <c r="O84" s="227" t="b">
        <f>G84=SUM(H84:N84)</f>
        <v>0</v>
      </c>
    </row>
    <row r="85" spans="1:15" s="232" customFormat="1" ht="13.5" customHeight="1" x14ac:dyDescent="0.15">
      <c r="A85" s="242"/>
      <c r="B85" s="243"/>
      <c r="C85" s="243" t="s">
        <v>38</v>
      </c>
      <c r="D85" s="243"/>
      <c r="E85" s="243"/>
      <c r="F85" s="243"/>
      <c r="G85" s="238">
        <f>SUM(G86:G93)</f>
        <v>421</v>
      </c>
      <c r="H85" s="244">
        <f t="shared" ref="H85:N85" si="14">SUM(H86:H93)</f>
        <v>86</v>
      </c>
      <c r="I85" s="247">
        <f t="shared" si="14"/>
        <v>215</v>
      </c>
      <c r="J85" s="247">
        <f t="shared" si="14"/>
        <v>3</v>
      </c>
      <c r="K85" s="247">
        <f t="shared" si="14"/>
        <v>11</v>
      </c>
      <c r="L85" s="247">
        <f t="shared" si="14"/>
        <v>1</v>
      </c>
      <c r="M85" s="247">
        <f t="shared" si="14"/>
        <v>100</v>
      </c>
      <c r="N85" s="248">
        <f t="shared" si="14"/>
        <v>5</v>
      </c>
      <c r="O85" s="227" t="b">
        <f>G85=SUM(H85:N85)</f>
        <v>1</v>
      </c>
    </row>
    <row r="86" spans="1:15" s="232" customFormat="1" ht="13.5" customHeight="1" x14ac:dyDescent="0.15">
      <c r="A86" s="242"/>
      <c r="B86" s="243"/>
      <c r="C86" s="243"/>
      <c r="D86" s="243" t="s">
        <v>369</v>
      </c>
      <c r="E86" s="243"/>
      <c r="F86" s="243"/>
      <c r="G86" s="238">
        <v>290</v>
      </c>
      <c r="H86" s="244">
        <v>84</v>
      </c>
      <c r="I86" s="247">
        <v>206</v>
      </c>
      <c r="J86" s="247" t="s">
        <v>357</v>
      </c>
      <c r="K86" s="247" t="s">
        <v>357</v>
      </c>
      <c r="L86" s="247" t="s">
        <v>357</v>
      </c>
      <c r="M86" s="247" t="s">
        <v>357</v>
      </c>
      <c r="N86" s="248" t="s">
        <v>99</v>
      </c>
      <c r="O86" s="227" t="b">
        <f>G86=SUM(H86:N86)</f>
        <v>1</v>
      </c>
    </row>
    <row r="87" spans="1:15" s="232" customFormat="1" ht="13.5" customHeight="1" x14ac:dyDescent="0.15">
      <c r="A87" s="242"/>
      <c r="B87" s="243"/>
      <c r="C87" s="243"/>
      <c r="D87" s="243" t="s">
        <v>46</v>
      </c>
      <c r="E87" s="243"/>
      <c r="F87" s="243"/>
      <c r="G87" s="238" t="s">
        <v>357</v>
      </c>
      <c r="H87" s="244" t="s">
        <v>357</v>
      </c>
      <c r="I87" s="247" t="s">
        <v>357</v>
      </c>
      <c r="J87" s="247" t="s">
        <v>357</v>
      </c>
      <c r="K87" s="247" t="s">
        <v>357</v>
      </c>
      <c r="L87" s="247" t="s">
        <v>357</v>
      </c>
      <c r="M87" s="247" t="s">
        <v>357</v>
      </c>
      <c r="N87" s="248" t="s">
        <v>99</v>
      </c>
      <c r="O87" s="227" t="b">
        <f>G87=SUM(H87:N87)</f>
        <v>0</v>
      </c>
    </row>
    <row r="88" spans="1:15" s="232" customFormat="1" ht="13.5" customHeight="1" x14ac:dyDescent="0.15">
      <c r="A88" s="242"/>
      <c r="B88" s="243"/>
      <c r="C88" s="243"/>
      <c r="D88" s="243" t="s">
        <v>51</v>
      </c>
      <c r="E88" s="243"/>
      <c r="F88" s="243"/>
      <c r="G88" s="238" t="s">
        <v>99</v>
      </c>
      <c r="H88" s="244" t="s">
        <v>99</v>
      </c>
      <c r="I88" s="247" t="s">
        <v>99</v>
      </c>
      <c r="J88" s="247" t="s">
        <v>99</v>
      </c>
      <c r="K88" s="247" t="s">
        <v>99</v>
      </c>
      <c r="L88" s="247" t="s">
        <v>99</v>
      </c>
      <c r="M88" s="247" t="s">
        <v>99</v>
      </c>
      <c r="N88" s="248" t="s">
        <v>99</v>
      </c>
      <c r="O88" s="227" t="b">
        <f>G88=SUM(H88:N88)</f>
        <v>0</v>
      </c>
    </row>
    <row r="89" spans="1:15" s="232" customFormat="1" ht="13.5" customHeight="1" x14ac:dyDescent="0.15">
      <c r="A89" s="242"/>
      <c r="B89" s="243"/>
      <c r="C89" s="243"/>
      <c r="D89" s="243" t="s">
        <v>55</v>
      </c>
      <c r="E89" s="243"/>
      <c r="F89" s="243"/>
      <c r="G89" s="238" t="s">
        <v>99</v>
      </c>
      <c r="H89" s="244" t="s">
        <v>99</v>
      </c>
      <c r="I89" s="247" t="s">
        <v>99</v>
      </c>
      <c r="J89" s="247" t="s">
        <v>99</v>
      </c>
      <c r="K89" s="247" t="s">
        <v>99</v>
      </c>
      <c r="L89" s="247" t="s">
        <v>99</v>
      </c>
      <c r="M89" s="247" t="s">
        <v>99</v>
      </c>
      <c r="N89" s="248" t="s">
        <v>99</v>
      </c>
      <c r="O89" s="227" t="b">
        <f>G89=SUM(H89:N89)</f>
        <v>0</v>
      </c>
    </row>
    <row r="90" spans="1:15" s="232" customFormat="1" ht="13.5" customHeight="1" x14ac:dyDescent="0.15">
      <c r="A90" s="242"/>
      <c r="B90" s="243"/>
      <c r="C90" s="243"/>
      <c r="D90" s="243" t="s">
        <v>59</v>
      </c>
      <c r="E90" s="243"/>
      <c r="F90" s="243"/>
      <c r="G90" s="238" t="s">
        <v>99</v>
      </c>
      <c r="H90" s="244" t="s">
        <v>99</v>
      </c>
      <c r="I90" s="247" t="s">
        <v>99</v>
      </c>
      <c r="J90" s="247" t="s">
        <v>99</v>
      </c>
      <c r="K90" s="247" t="s">
        <v>99</v>
      </c>
      <c r="L90" s="247" t="s">
        <v>99</v>
      </c>
      <c r="M90" s="247" t="s">
        <v>99</v>
      </c>
      <c r="N90" s="248" t="s">
        <v>99</v>
      </c>
      <c r="O90" s="227" t="b">
        <f>G90=SUM(H90:N90)</f>
        <v>0</v>
      </c>
    </row>
    <row r="91" spans="1:15" s="232" customFormat="1" ht="13.5" customHeight="1" x14ac:dyDescent="0.15">
      <c r="A91" s="242"/>
      <c r="B91" s="243"/>
      <c r="C91" s="243"/>
      <c r="D91" s="243" t="s">
        <v>63</v>
      </c>
      <c r="E91" s="243"/>
      <c r="F91" s="243"/>
      <c r="G91" s="238">
        <v>25</v>
      </c>
      <c r="H91" s="244">
        <v>2</v>
      </c>
      <c r="I91" s="247">
        <v>8</v>
      </c>
      <c r="J91" s="247">
        <v>3</v>
      </c>
      <c r="K91" s="247">
        <v>10</v>
      </c>
      <c r="L91" s="247">
        <v>1</v>
      </c>
      <c r="M91" s="247">
        <v>0</v>
      </c>
      <c r="N91" s="248">
        <v>1</v>
      </c>
      <c r="O91" s="227" t="b">
        <f>G91=SUM(H91:N91)</f>
        <v>1</v>
      </c>
    </row>
    <row r="92" spans="1:15" s="232" customFormat="1" ht="13.5" customHeight="1" x14ac:dyDescent="0.15">
      <c r="A92" s="242"/>
      <c r="B92" s="243"/>
      <c r="C92" s="243"/>
      <c r="D92" s="243" t="s">
        <v>67</v>
      </c>
      <c r="E92" s="243"/>
      <c r="F92" s="243"/>
      <c r="G92" s="238">
        <v>106</v>
      </c>
      <c r="H92" s="244">
        <v>0</v>
      </c>
      <c r="I92" s="247">
        <v>1</v>
      </c>
      <c r="J92" s="247">
        <v>0</v>
      </c>
      <c r="K92" s="247">
        <v>1</v>
      </c>
      <c r="L92" s="247">
        <v>0</v>
      </c>
      <c r="M92" s="247">
        <v>100</v>
      </c>
      <c r="N92" s="248">
        <v>4</v>
      </c>
      <c r="O92" s="227" t="b">
        <f>G92=SUM(H92:N92)</f>
        <v>1</v>
      </c>
    </row>
    <row r="93" spans="1:15" s="232" customFormat="1" ht="13.5" customHeight="1" x14ac:dyDescent="0.15">
      <c r="A93" s="242"/>
      <c r="B93" s="243"/>
      <c r="C93" s="243"/>
      <c r="D93" s="243" t="s">
        <v>34</v>
      </c>
      <c r="E93" s="243"/>
      <c r="F93" s="243"/>
      <c r="G93" s="238" t="s">
        <v>99</v>
      </c>
      <c r="H93" s="244" t="s">
        <v>99</v>
      </c>
      <c r="I93" s="247" t="s">
        <v>99</v>
      </c>
      <c r="J93" s="247" t="s">
        <v>99</v>
      </c>
      <c r="K93" s="247" t="s">
        <v>99</v>
      </c>
      <c r="L93" s="247" t="s">
        <v>99</v>
      </c>
      <c r="M93" s="247" t="s">
        <v>99</v>
      </c>
      <c r="N93" s="248" t="s">
        <v>99</v>
      </c>
      <c r="O93" s="227" t="b">
        <f>G93=SUM(H93:N93)</f>
        <v>0</v>
      </c>
    </row>
    <row r="94" spans="1:15" s="232" customFormat="1" ht="13.5" customHeight="1" x14ac:dyDescent="0.15">
      <c r="A94" s="242"/>
      <c r="B94" s="243" t="s">
        <v>142</v>
      </c>
      <c r="C94" s="243"/>
      <c r="D94" s="243"/>
      <c r="E94" s="243"/>
      <c r="F94" s="243"/>
      <c r="G94" s="238">
        <f>SUM(G95:G96)</f>
        <v>11011</v>
      </c>
      <c r="H94" s="244">
        <f t="shared" ref="H94:N94" si="15">SUM(H95:H96)</f>
        <v>739</v>
      </c>
      <c r="I94" s="240">
        <f t="shared" si="15"/>
        <v>8542</v>
      </c>
      <c r="J94" s="240">
        <f t="shared" si="15"/>
        <v>284</v>
      </c>
      <c r="K94" s="240">
        <f t="shared" si="15"/>
        <v>415</v>
      </c>
      <c r="L94" s="240">
        <f t="shared" si="15"/>
        <v>91</v>
      </c>
      <c r="M94" s="240">
        <f t="shared" si="15"/>
        <v>923</v>
      </c>
      <c r="N94" s="241">
        <f t="shared" si="15"/>
        <v>17</v>
      </c>
      <c r="O94" s="227" t="b">
        <f>G94=SUM(H94:N94)</f>
        <v>1</v>
      </c>
    </row>
    <row r="95" spans="1:15" s="232" customFormat="1" ht="13.5" customHeight="1" x14ac:dyDescent="0.15">
      <c r="A95" s="242"/>
      <c r="B95" s="243"/>
      <c r="C95" s="243" t="s">
        <v>80</v>
      </c>
      <c r="D95" s="243"/>
      <c r="E95" s="243"/>
      <c r="F95" s="243"/>
      <c r="G95" s="238">
        <v>12487</v>
      </c>
      <c r="H95" s="244">
        <v>1183</v>
      </c>
      <c r="I95" s="247">
        <v>9508</v>
      </c>
      <c r="J95" s="247">
        <v>235</v>
      </c>
      <c r="K95" s="247">
        <v>460</v>
      </c>
      <c r="L95" s="247">
        <v>87</v>
      </c>
      <c r="M95" s="247">
        <v>1014</v>
      </c>
      <c r="N95" s="248">
        <v>0</v>
      </c>
      <c r="O95" s="227" t="b">
        <f>G95=SUM(H95:N95)</f>
        <v>1</v>
      </c>
    </row>
    <row r="96" spans="1:15" s="232" customFormat="1" ht="13.5" customHeight="1" x14ac:dyDescent="0.15">
      <c r="A96" s="256"/>
      <c r="B96" s="257"/>
      <c r="C96" s="257" t="s">
        <v>84</v>
      </c>
      <c r="D96" s="257"/>
      <c r="E96" s="257"/>
      <c r="F96" s="257"/>
      <c r="G96" s="245">
        <v>-1476</v>
      </c>
      <c r="H96" s="244">
        <v>-444</v>
      </c>
      <c r="I96" s="247">
        <v>-966</v>
      </c>
      <c r="J96" s="247">
        <v>49</v>
      </c>
      <c r="K96" s="247">
        <v>-45</v>
      </c>
      <c r="L96" s="247">
        <v>4</v>
      </c>
      <c r="M96" s="247">
        <v>-91</v>
      </c>
      <c r="N96" s="248">
        <v>17</v>
      </c>
      <c r="O96" s="227" t="b">
        <f>G96=SUM(H96:N96)</f>
        <v>1</v>
      </c>
    </row>
    <row r="97" spans="1:15" s="232" customFormat="1" ht="13.5" customHeight="1" thickBot="1" x14ac:dyDescent="0.2">
      <c r="A97" s="258"/>
      <c r="B97" s="259"/>
      <c r="C97" s="259" t="s">
        <v>370</v>
      </c>
      <c r="D97" s="259"/>
      <c r="E97" s="259"/>
      <c r="F97" s="259"/>
      <c r="G97" s="260"/>
      <c r="H97" s="261"/>
      <c r="I97" s="262"/>
      <c r="J97" s="262"/>
      <c r="K97" s="262"/>
      <c r="L97" s="262"/>
      <c r="M97" s="262"/>
      <c r="N97" s="263"/>
      <c r="O97" s="227" t="b">
        <f>G97=SUM(H97:N97)</f>
        <v>1</v>
      </c>
    </row>
  </sheetData>
  <mergeCells count="6">
    <mergeCell ref="A4:E6"/>
    <mergeCell ref="G4:G6"/>
    <mergeCell ref="H4:N4"/>
    <mergeCell ref="H5:J5"/>
    <mergeCell ref="K5:L5"/>
    <mergeCell ref="M5:N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75" fitToHeight="0" orientation="portrait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貸借対照表（一般）</vt:lpstr>
      <vt:lpstr>行政コスト計算書（一般） </vt:lpstr>
      <vt:lpstr>純資産変動計算書（一般）</vt:lpstr>
      <vt:lpstr>資金収支計算書（一般）</vt:lpstr>
      <vt:lpstr>貸借対照表（目的）</vt:lpstr>
      <vt:lpstr>行政コスト計算書（目的）</vt:lpstr>
      <vt:lpstr>純資産変動計算書（目的）</vt:lpstr>
      <vt:lpstr>資金収支計算書（目的）</vt:lpstr>
      <vt:lpstr>貸借対照表（事業）</vt:lpstr>
      <vt:lpstr>行政コスト計算書（事業）</vt:lpstr>
      <vt:lpstr>純資産変動計算書（事業）</vt:lpstr>
      <vt:lpstr>資金収支計算書（事業）</vt:lpstr>
      <vt:lpstr>'行政コスト計算書（一般） '!Print_Area</vt:lpstr>
      <vt:lpstr>'行政コスト計算書（事業）'!Print_Area</vt:lpstr>
      <vt:lpstr>'行政コスト計算書（目的）'!Print_Area</vt:lpstr>
      <vt:lpstr>'資金収支計算書（一般）'!Print_Area</vt:lpstr>
      <vt:lpstr>'資金収支計算書（事業）'!Print_Area</vt:lpstr>
      <vt:lpstr>'資金収支計算書（目的）'!Print_Area</vt:lpstr>
      <vt:lpstr>'純資産変動計算書（一般）'!Print_Area</vt:lpstr>
      <vt:lpstr>'純資産変動計算書（事業）'!Print_Area</vt:lpstr>
      <vt:lpstr>'純資産変動計算書（目的）'!Print_Area</vt:lpstr>
      <vt:lpstr>'貸借対照表（一般）'!Print_Area</vt:lpstr>
      <vt:lpstr>'貸借対照表（事業）'!Print_Area</vt:lpstr>
      <vt:lpstr>'貸借対照表（目的）'!Print_Area</vt:lpstr>
      <vt:lpstr>'純資産変動計算書（事業）'!Print_Titles</vt:lpstr>
      <vt:lpstr>'貸借対照表（事業）'!Print_Titles</vt:lpstr>
      <vt:lpstr>'貸借対照表（目的）'!Print_Titles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 </cp:lastModifiedBy>
  <cp:lastPrinted>2020-12-14T02:13:21Z</cp:lastPrinted>
  <dcterms:created xsi:type="dcterms:W3CDTF">2020-11-10T02:43:06Z</dcterms:created>
  <dcterms:modified xsi:type="dcterms:W3CDTF">2020-12-14T02:13:28Z</dcterms:modified>
</cp:coreProperties>
</file>