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4.88\200s00-2\焼却\SK34（R04）\210-22010-SK20（十勝：発注支援業務）\06 事業者募集資料\11 対面的対話\"/>
    </mc:Choice>
  </mc:AlternateContent>
  <xr:revisionPtr revIDLastSave="0" documentId="13_ncr:1_{D680DD39-BD5A-40D4-B40C-52A462E01B8D}" xr6:coauthVersionLast="47" xr6:coauthVersionMax="47" xr10:uidLastSave="{00000000-0000-0000-0000-000000000000}"/>
  <bookViews>
    <workbookView xWindow="29010" yWindow="1410" windowWidth="21600" windowHeight="11385" xr2:uid="{00000000-000D-0000-FFFF-FFFF00000000}"/>
  </bookViews>
  <sheets>
    <sheet name="様式第14号-2-2（別紙）" sheetId="1" r:id="rId1"/>
  </sheets>
  <definedNames>
    <definedName name="_Order1" hidden="1">0</definedName>
    <definedName name="anscount" hidden="1">1</definedName>
    <definedName name="_xlnm.Print_Area" localSheetId="0">'様式第14号-2-2（別紙）'!$B$1:$F$83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41" i="1"/>
  <c r="E11" i="1" l="1"/>
  <c r="E62" i="1"/>
  <c r="E60" i="1"/>
  <c r="E56" i="1"/>
  <c r="E58" i="1" s="1"/>
  <c r="E50" i="1"/>
  <c r="E51" i="1" s="1"/>
  <c r="E49" i="1"/>
  <c r="E46" i="1"/>
  <c r="E47" i="1" s="1"/>
  <c r="E45" i="1"/>
  <c r="E42" i="1"/>
  <c r="E40" i="1"/>
  <c r="E37" i="1"/>
  <c r="E36" i="1"/>
  <c r="E35" i="1"/>
  <c r="E34" i="1"/>
  <c r="E33" i="1"/>
  <c r="E32" i="1"/>
  <c r="E39" i="1"/>
  <c r="E55" i="1" s="1"/>
  <c r="E43" i="1" l="1"/>
  <c r="E38" i="1"/>
  <c r="E48" i="1"/>
  <c r="E54" i="1"/>
  <c r="E44" i="1"/>
  <c r="E61" i="1" l="1"/>
  <c r="E59" i="1"/>
</calcChain>
</file>

<file path=xl/sharedStrings.xml><?xml version="1.0" encoding="utf-8"?>
<sst xmlns="http://schemas.openxmlformats.org/spreadsheetml/2006/main" count="200" uniqueCount="91">
  <si>
    <t>様式第14号-2-2（別紙）</t>
    <rPh sb="0" eb="2">
      <t>ヨウシキ</t>
    </rPh>
    <rPh sb="2" eb="3">
      <t>ダイ</t>
    </rPh>
    <rPh sb="5" eb="6">
      <t>ゴウ</t>
    </rPh>
    <rPh sb="11" eb="13">
      <t>ベッシ</t>
    </rPh>
    <phoneticPr fontId="3"/>
  </si>
  <si>
    <t>二酸化炭素排出量</t>
    <rPh sb="0" eb="3">
      <t>ニサンカ</t>
    </rPh>
    <rPh sb="3" eb="5">
      <t>タンソ</t>
    </rPh>
    <rPh sb="5" eb="7">
      <t>ハイシュツ</t>
    </rPh>
    <rPh sb="7" eb="8">
      <t>リョウ</t>
    </rPh>
    <phoneticPr fontId="3"/>
  </si>
  <si>
    <t>項目</t>
    <rPh sb="0" eb="2">
      <t>コウモク</t>
    </rPh>
    <phoneticPr fontId="3"/>
  </si>
  <si>
    <t>単位</t>
    <rPh sb="0" eb="2">
      <t>タンイ</t>
    </rPh>
    <phoneticPr fontId="3"/>
  </si>
  <si>
    <t>数値</t>
    <rPh sb="0" eb="2">
      <t>スウチ</t>
    </rPh>
    <phoneticPr fontId="3"/>
  </si>
  <si>
    <t>備考</t>
    <rPh sb="0" eb="2">
      <t>ビコウ</t>
    </rPh>
    <phoneticPr fontId="3"/>
  </si>
  <si>
    <t>焼却処理施設</t>
    <phoneticPr fontId="3"/>
  </si>
  <si>
    <t>処理能力</t>
    <rPh sb="0" eb="4">
      <t>ショリノウリョク</t>
    </rPh>
    <phoneticPr fontId="3"/>
  </si>
  <si>
    <t>t/日</t>
    <rPh sb="2" eb="3">
      <t>ニチ</t>
    </rPh>
    <phoneticPr fontId="3"/>
  </si>
  <si>
    <t>処理方式</t>
    <rPh sb="0" eb="4">
      <t>ショリホウシキ</t>
    </rPh>
    <phoneticPr fontId="3"/>
  </si>
  <si>
    <t>―</t>
    <phoneticPr fontId="3"/>
  </si>
  <si>
    <t>ストーカ式</t>
    <rPh sb="4" eb="5">
      <t>シキ</t>
    </rPh>
    <phoneticPr fontId="3"/>
  </si>
  <si>
    <t>年間稼働日数</t>
    <rPh sb="0" eb="1">
      <t>ネン</t>
    </rPh>
    <rPh sb="1" eb="2">
      <t>カン</t>
    </rPh>
    <rPh sb="2" eb="4">
      <t>カドウ</t>
    </rPh>
    <rPh sb="4" eb="6">
      <t>ニッスウ</t>
    </rPh>
    <phoneticPr fontId="3"/>
  </si>
  <si>
    <t>日</t>
    <rPh sb="0" eb="1">
      <t>ニチ</t>
    </rPh>
    <phoneticPr fontId="3"/>
  </si>
  <si>
    <t>様式第14号-2-1（別紙2）による稼働日数を入力</t>
    <rPh sb="0" eb="2">
      <t>ヨウシキ</t>
    </rPh>
    <rPh sb="2" eb="3">
      <t>ダイ</t>
    </rPh>
    <rPh sb="5" eb="6">
      <t>ゴウ</t>
    </rPh>
    <rPh sb="11" eb="13">
      <t>ベッシ</t>
    </rPh>
    <rPh sb="18" eb="22">
      <t>カドウニッスウ</t>
    </rPh>
    <rPh sb="23" eb="25">
      <t>ニュウリョク</t>
    </rPh>
    <phoneticPr fontId="3"/>
  </si>
  <si>
    <t>年間ごみ処理量</t>
    <rPh sb="0" eb="1">
      <t>ネン</t>
    </rPh>
    <rPh sb="1" eb="2">
      <t>カン</t>
    </rPh>
    <rPh sb="4" eb="6">
      <t>ショリ</t>
    </rPh>
    <rPh sb="6" eb="7">
      <t>リョウ</t>
    </rPh>
    <phoneticPr fontId="3"/>
  </si>
  <si>
    <t>t/年</t>
    <rPh sb="2" eb="3">
      <t>ネン</t>
    </rPh>
    <phoneticPr fontId="3"/>
  </si>
  <si>
    <t>運転計画による令和10年度時点処理量を入力</t>
    <rPh sb="0" eb="4">
      <t>ウンテンケイカク</t>
    </rPh>
    <rPh sb="7" eb="9">
      <t>レイワ</t>
    </rPh>
    <rPh sb="11" eb="15">
      <t>ネンドジテン</t>
    </rPh>
    <rPh sb="15" eb="18">
      <t>ショリリョウ</t>
    </rPh>
    <rPh sb="19" eb="21">
      <t>ニュウリョク</t>
    </rPh>
    <phoneticPr fontId="3"/>
  </si>
  <si>
    <t>ごみの含水率</t>
    <rPh sb="3" eb="6">
      <t>ガンスイリツ</t>
    </rPh>
    <phoneticPr fontId="3"/>
  </si>
  <si>
    <t>％</t>
    <phoneticPr fontId="3"/>
  </si>
  <si>
    <t>計画ごみ質（基準ごみ）</t>
    <rPh sb="0" eb="2">
      <t>ケイカク</t>
    </rPh>
    <rPh sb="4" eb="5">
      <t>シツ</t>
    </rPh>
    <rPh sb="6" eb="8">
      <t>キジュン</t>
    </rPh>
    <phoneticPr fontId="3"/>
  </si>
  <si>
    <t>プラスチック類の組成割合</t>
    <rPh sb="6" eb="7">
      <t>ルイ</t>
    </rPh>
    <rPh sb="8" eb="12">
      <t>ソセイワリアイ</t>
    </rPh>
    <phoneticPr fontId="3"/>
  </si>
  <si>
    <t>廃プラスチック類量</t>
    <rPh sb="0" eb="1">
      <t>ハイ</t>
    </rPh>
    <rPh sb="7" eb="8">
      <t>ルイ</t>
    </rPh>
    <rPh sb="8" eb="9">
      <t>リョウ</t>
    </rPh>
    <phoneticPr fontId="3"/>
  </si>
  <si>
    <t>自動計算</t>
    <rPh sb="0" eb="4">
      <t>ジドウケイサン</t>
    </rPh>
    <phoneticPr fontId="3"/>
  </si>
  <si>
    <t>燃料</t>
    <rPh sb="0" eb="2">
      <t>ネンリョウ</t>
    </rPh>
    <phoneticPr fontId="3"/>
  </si>
  <si>
    <t>コークス</t>
    <phoneticPr fontId="3"/>
  </si>
  <si>
    <t>年間使用量を入力</t>
    <rPh sb="0" eb="2">
      <t>ネンカン</t>
    </rPh>
    <rPh sb="2" eb="5">
      <t>シヨウリョウ</t>
    </rPh>
    <rPh sb="6" eb="8">
      <t>ニュウリョク</t>
    </rPh>
    <phoneticPr fontId="3"/>
  </si>
  <si>
    <t>A重油</t>
    <rPh sb="1" eb="3">
      <t>ジュウユ</t>
    </rPh>
    <phoneticPr fontId="3"/>
  </si>
  <si>
    <t>kL/年</t>
    <rPh sb="3" eb="4">
      <t>ネン</t>
    </rPh>
    <phoneticPr fontId="3"/>
  </si>
  <si>
    <t>年間使用量を入力</t>
    <rPh sb="0" eb="5">
      <t>ネンカンシヨウリョウ</t>
    </rPh>
    <rPh sb="6" eb="8">
      <t>ニュウリョク</t>
    </rPh>
    <phoneticPr fontId="3"/>
  </si>
  <si>
    <t>灯油</t>
    <rPh sb="0" eb="2">
      <t>トウユ</t>
    </rPh>
    <phoneticPr fontId="3"/>
  </si>
  <si>
    <t>軽油</t>
    <rPh sb="0" eb="2">
      <t>ケイユ</t>
    </rPh>
    <phoneticPr fontId="3"/>
  </si>
  <si>
    <t>プロパンガス</t>
    <phoneticPr fontId="3"/>
  </si>
  <si>
    <t>電力</t>
    <rPh sb="0" eb="2">
      <t>デンリョク</t>
    </rPh>
    <phoneticPr fontId="3"/>
  </si>
  <si>
    <t>買電量</t>
    <rPh sb="0" eb="2">
      <t>バイデン</t>
    </rPh>
    <rPh sb="2" eb="3">
      <t>リョウ</t>
    </rPh>
    <phoneticPr fontId="3"/>
  </si>
  <si>
    <t>kWh/年</t>
    <rPh sb="4" eb="5">
      <t>ネン</t>
    </rPh>
    <phoneticPr fontId="3"/>
  </si>
  <si>
    <t>提案値を入力</t>
    <rPh sb="0" eb="2">
      <t>テイアン</t>
    </rPh>
    <rPh sb="2" eb="3">
      <t>チ</t>
    </rPh>
    <rPh sb="4" eb="6">
      <t>ニュウリョク</t>
    </rPh>
    <phoneticPr fontId="3"/>
  </si>
  <si>
    <t>売電量</t>
    <rPh sb="0" eb="2">
      <t>バイデン</t>
    </rPh>
    <rPh sb="2" eb="3">
      <t>リョウ</t>
    </rPh>
    <phoneticPr fontId="3"/>
  </si>
  <si>
    <t>熱供給</t>
    <rPh sb="0" eb="1">
      <t>ネツ</t>
    </rPh>
    <rPh sb="1" eb="3">
      <t>キョウキュウ</t>
    </rPh>
    <phoneticPr fontId="3"/>
  </si>
  <si>
    <t>GJ/年</t>
    <rPh sb="3" eb="4">
      <t>ネン</t>
    </rPh>
    <phoneticPr fontId="3"/>
  </si>
  <si>
    <t>大型・不燃ごみ処理施設</t>
  </si>
  <si>
    <t>電力供給</t>
    <rPh sb="0" eb="2">
      <t>デンリョク</t>
    </rPh>
    <rPh sb="2" eb="4">
      <t>キョウキュウ</t>
    </rPh>
    <phoneticPr fontId="3"/>
  </si>
  <si>
    <t>排出係数</t>
    <rPh sb="0" eb="2">
      <t>ハイシュツ</t>
    </rPh>
    <rPh sb="2" eb="4">
      <t>ケイスウ</t>
    </rPh>
    <phoneticPr fontId="3"/>
  </si>
  <si>
    <r>
      <t>t-CO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/ｔ</t>
    </r>
    <phoneticPr fontId="3"/>
  </si>
  <si>
    <t>廃棄物処理部門における温室効果ガス排出抑制等指針より</t>
    <phoneticPr fontId="3"/>
  </si>
  <si>
    <r>
      <t>t-CO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/kL</t>
    </r>
    <phoneticPr fontId="3"/>
  </si>
  <si>
    <r>
      <t>t-CO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/t</t>
    </r>
    <phoneticPr fontId="3"/>
  </si>
  <si>
    <r>
      <t>t-CO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/kWh</t>
    </r>
    <phoneticPr fontId="3"/>
  </si>
  <si>
    <t>廃プラスチック類</t>
    <rPh sb="0" eb="1">
      <t>ハイ</t>
    </rPh>
    <rPh sb="7" eb="8">
      <t>ルイ</t>
    </rPh>
    <phoneticPr fontId="3"/>
  </si>
  <si>
    <r>
      <t>t-CO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/廃ﾌﾟﾗt</t>
    </r>
    <rPh sb="6" eb="7">
      <t>ハイ</t>
    </rPh>
    <phoneticPr fontId="3"/>
  </si>
  <si>
    <r>
      <t>t-CO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/GJ</t>
    </r>
    <phoneticPr fontId="3"/>
  </si>
  <si>
    <t>■焼却処理施設単体（管理棟、計量棟、外構等を含む）の二酸化炭素排出量</t>
    <rPh sb="7" eb="9">
      <t>タンタイ</t>
    </rPh>
    <rPh sb="10" eb="13">
      <t>カンリトウ</t>
    </rPh>
    <rPh sb="14" eb="16">
      <t>ケイリョウ</t>
    </rPh>
    <rPh sb="16" eb="17">
      <t>トウ</t>
    </rPh>
    <rPh sb="18" eb="20">
      <t>ガイコウ</t>
    </rPh>
    <rPh sb="20" eb="21">
      <t>トウ</t>
    </rPh>
    <rPh sb="22" eb="23">
      <t>フク</t>
    </rPh>
    <rPh sb="26" eb="34">
      <t>ニサンカタンソハイシュツリョウ</t>
    </rPh>
    <phoneticPr fontId="3"/>
  </si>
  <si>
    <r>
      <t>エネルギー
起源CO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
排出量（A）</t>
    </r>
    <rPh sb="6" eb="8">
      <t>キゲン</t>
    </rPh>
    <rPh sb="12" eb="14">
      <t>ハイシュツ</t>
    </rPh>
    <rPh sb="14" eb="15">
      <t>リョウ</t>
    </rPh>
    <phoneticPr fontId="3"/>
  </si>
  <si>
    <r>
      <t>t-CO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/年</t>
    </r>
    <rPh sb="6" eb="7">
      <t>ネン</t>
    </rPh>
    <phoneticPr fontId="3"/>
  </si>
  <si>
    <t>自動計算</t>
    <rPh sb="0" eb="2">
      <t>ジドウ</t>
    </rPh>
    <rPh sb="2" eb="4">
      <t>ケイサン</t>
    </rPh>
    <phoneticPr fontId="3"/>
  </si>
  <si>
    <t>計</t>
    <rPh sb="0" eb="1">
      <t>ケイ</t>
    </rPh>
    <phoneticPr fontId="3"/>
  </si>
  <si>
    <r>
      <t>廃ﾌﾟﾗｽﾁｯｸ類等の焼却に由来するCO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排出量（B）</t>
    </r>
    <rPh sb="0" eb="1">
      <t>ハイ</t>
    </rPh>
    <rPh sb="8" eb="9">
      <t>ルイ</t>
    </rPh>
    <rPh sb="9" eb="10">
      <t>トウ</t>
    </rPh>
    <rPh sb="11" eb="13">
      <t>ショウキャク</t>
    </rPh>
    <rPh sb="14" eb="16">
      <t>ユライ</t>
    </rPh>
    <rPh sb="21" eb="24">
      <t>ハイシュツリョウ</t>
    </rPh>
    <phoneticPr fontId="3"/>
  </si>
  <si>
    <r>
      <t>熱回収等に
よるCO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削減
効果（C）</t>
    </r>
    <rPh sb="0" eb="1">
      <t>ネツ</t>
    </rPh>
    <rPh sb="1" eb="3">
      <t>カイシュウ</t>
    </rPh>
    <rPh sb="3" eb="4">
      <t>トウ</t>
    </rPh>
    <rPh sb="11" eb="13">
      <t>サクゲン</t>
    </rPh>
    <rPh sb="14" eb="16">
      <t>コウカ</t>
    </rPh>
    <phoneticPr fontId="3"/>
  </si>
  <si>
    <t>電力売電</t>
    <rPh sb="0" eb="2">
      <t>デンリョク</t>
    </rPh>
    <rPh sb="2" eb="4">
      <t>バイデン</t>
    </rPh>
    <phoneticPr fontId="3"/>
  </si>
  <si>
    <t>熱供給</t>
    <rPh sb="0" eb="3">
      <t>ネツキョウキュウ</t>
    </rPh>
    <phoneticPr fontId="3"/>
  </si>
  <si>
    <t>自動計算（大型・不燃ごみ処理施設への供給も外部供給と見なす）</t>
    <rPh sb="0" eb="4">
      <t>ジドウケイサン</t>
    </rPh>
    <rPh sb="18" eb="20">
      <t>キョウキュウ</t>
    </rPh>
    <rPh sb="21" eb="23">
      <t>ガイブ</t>
    </rPh>
    <rPh sb="23" eb="25">
      <t>キョウキュウ</t>
    </rPh>
    <rPh sb="26" eb="27">
      <t>ミ</t>
    </rPh>
    <phoneticPr fontId="3"/>
  </si>
  <si>
    <t>電力供給</t>
    <rPh sb="0" eb="4">
      <t>デンリョクキョウキュウ</t>
    </rPh>
    <phoneticPr fontId="3"/>
  </si>
  <si>
    <r>
      <t>一般廃棄物焼却施設におけるCO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排出量（I）</t>
    </r>
    <rPh sb="0" eb="9">
      <t>イッパンハイキブツショウキャクシセツ</t>
    </rPh>
    <rPh sb="16" eb="19">
      <t>ハイシュツリョウ</t>
    </rPh>
    <phoneticPr fontId="3"/>
  </si>
  <si>
    <r>
      <t>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排出量（I＝A＋B－C）</t>
    </r>
    <rPh sb="3" eb="6">
      <t>ハイシュツリョウ</t>
    </rPh>
    <phoneticPr fontId="3"/>
  </si>
  <si>
    <r>
      <t>ごみ処理量あたりのCO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</t>
    </r>
    <rPh sb="2" eb="5">
      <t>ショリリョウ</t>
    </rPh>
    <rPh sb="12" eb="15">
      <t>ハイシュツリョウ</t>
    </rPh>
    <phoneticPr fontId="3"/>
  </si>
  <si>
    <r>
      <t>kg-CO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/ごみt</t>
    </r>
    <phoneticPr fontId="3"/>
  </si>
  <si>
    <r>
      <t>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排出量の基準値</t>
    </r>
    <rPh sb="3" eb="6">
      <t>ハイシュツリョウ</t>
    </rPh>
    <rPh sb="7" eb="9">
      <t>キジュン</t>
    </rPh>
    <rPh sb="9" eb="10">
      <t>チ</t>
    </rPh>
    <phoneticPr fontId="3"/>
  </si>
  <si>
    <t>適合状況判定</t>
    <rPh sb="0" eb="4">
      <t>テキゴウジョウキョウ</t>
    </rPh>
    <rPh sb="4" eb="6">
      <t>ハンテイ</t>
    </rPh>
    <phoneticPr fontId="3"/>
  </si>
  <si>
    <r>
      <t>施設のｴﾈﾙｷﾞｰ使用等に係るCO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排出量（E）</t>
    </r>
    <rPh sb="0" eb="2">
      <t>シセツ</t>
    </rPh>
    <rPh sb="9" eb="12">
      <t>シヨウトウ</t>
    </rPh>
    <rPh sb="13" eb="14">
      <t>カカ</t>
    </rPh>
    <rPh sb="18" eb="21">
      <t>ハイシュツリョウ</t>
    </rPh>
    <phoneticPr fontId="3"/>
  </si>
  <si>
    <r>
      <t>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排出量（E＝A－C）</t>
    </r>
    <rPh sb="3" eb="6">
      <t>ハイシュツリョウ</t>
    </rPh>
    <phoneticPr fontId="3"/>
  </si>
  <si>
    <r>
      <t>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排出量の基準値</t>
    </r>
    <rPh sb="3" eb="6">
      <t>ハイシュツリョウ</t>
    </rPh>
    <rPh sb="7" eb="10">
      <t>キジュンチ</t>
    </rPh>
    <phoneticPr fontId="3"/>
  </si>
  <si>
    <t>■施設全体（管理棟、計量棟、外構等、及び大型・不燃ごみ処理施設を含む）の二酸化炭素排出量</t>
    <rPh sb="36" eb="41">
      <t>ニサンカタンソ</t>
    </rPh>
    <rPh sb="41" eb="44">
      <t>ハイシュツリョウ</t>
    </rPh>
    <phoneticPr fontId="3"/>
  </si>
  <si>
    <t>※　算定根拠は添付資料に添付すること。</t>
    <rPh sb="2" eb="4">
      <t>サンテイ</t>
    </rPh>
    <rPh sb="4" eb="6">
      <t>コンキョ</t>
    </rPh>
    <rPh sb="7" eb="9">
      <t>テンプ</t>
    </rPh>
    <rPh sb="9" eb="11">
      <t>シリョウ</t>
    </rPh>
    <rPh sb="12" eb="14">
      <t>テンプ</t>
    </rPh>
    <phoneticPr fontId="3"/>
  </si>
  <si>
    <t>受付グループ名：</t>
    <rPh sb="0" eb="2">
      <t>ウケツケ</t>
    </rPh>
    <rPh sb="6" eb="7">
      <t>メイ</t>
    </rPh>
    <phoneticPr fontId="3"/>
  </si>
  <si>
    <t>ロードヒーティング等ごみ処理に伴わない施設外部への熱供給</t>
    <rPh sb="9" eb="10">
      <t>ナド</t>
    </rPh>
    <rPh sb="12" eb="14">
      <t>ショリ</t>
    </rPh>
    <rPh sb="15" eb="16">
      <t>トモナ</t>
    </rPh>
    <rPh sb="19" eb="21">
      <t>シセツ</t>
    </rPh>
    <rPh sb="21" eb="23">
      <t>ガイブ</t>
    </rPh>
    <rPh sb="25" eb="26">
      <t>ネツ</t>
    </rPh>
    <rPh sb="26" eb="28">
      <t>キョウキュウ</t>
    </rPh>
    <phoneticPr fontId="3"/>
  </si>
  <si>
    <t>※　本様式は実際の外気温度に基づいて算定すること。</t>
    <rPh sb="2" eb="5">
      <t>ホンヨウシキ</t>
    </rPh>
    <rPh sb="6" eb="8">
      <t>ジッサイ</t>
    </rPh>
    <rPh sb="9" eb="11">
      <t>ガイキ</t>
    </rPh>
    <rPh sb="11" eb="13">
      <t>オンド</t>
    </rPh>
    <rPh sb="14" eb="15">
      <t>モト</t>
    </rPh>
    <rPh sb="18" eb="20">
      <t>サンテイ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</si>
  <si>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</si>
  <si>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</si>
  <si>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</si>
  <si>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</si>
  <si>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</si>
  <si>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</si>
  <si>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</si>
  <si>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</si>
  <si>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</si>
  <si>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</si>
  <si>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</si>
  <si>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</si>
  <si>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実際の外気温度は以下の通り（令和3年、帯広測候所）。</t>
    <rPh sb="3" eb="5">
      <t>ジッサイ</t>
    </rPh>
    <rPh sb="6" eb="8">
      <t>ガイキ</t>
    </rPh>
    <rPh sb="8" eb="10">
      <t>オンド</t>
    </rPh>
    <rPh sb="11" eb="13">
      <t>イカ</t>
    </rPh>
    <rPh sb="14" eb="15">
      <t>トオ</t>
    </rPh>
    <rPh sb="17" eb="19">
      <t>レイワ</t>
    </rPh>
    <rPh sb="20" eb="21">
      <t>ネン</t>
    </rPh>
    <rPh sb="22" eb="27">
      <t>オビヒロソッコウジョ</t>
    </rPh>
    <phoneticPr fontId="3"/>
  </si>
  <si>
    <t>※　ロードヒーティングは11月～3月の実施を前提で算定すること。</t>
    <rPh sb="14" eb="15">
      <t>ガツ</t>
    </rPh>
    <rPh sb="17" eb="18">
      <t>ガツ</t>
    </rPh>
    <rPh sb="19" eb="21">
      <t>ジッシ</t>
    </rPh>
    <rPh sb="22" eb="24">
      <t>ゼンテイ</t>
    </rPh>
    <rPh sb="25" eb="27">
      <t>サンテイ</t>
    </rPh>
    <phoneticPr fontId="3"/>
  </si>
  <si>
    <t>　　 なお、算定根拠がわかるように追加で様式第14号-2-1（別紙1）（実際の外気温度版）、様式第14号-2-1（別紙2）（実際の外気温度版）　も合わせて
     提出すること。</t>
    <rPh sb="6" eb="10">
      <t>サンテイコンキョ</t>
    </rPh>
    <rPh sb="17" eb="19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</si>
</sst>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&quot;： &quot;#,##0.0&quot; ℃&quot;;&quot;： &quot;\-#,##0.0&quot; ℃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38" fontId="1" fillId="0" borderId="6" xfId="1" applyFont="1" applyFill="1" applyBorder="1" applyAlignment="1">
      <alignment horizontal="center" vertical="center"/>
    </xf>
    <xf numFmtId="38" fontId="0" fillId="3" borderId="6" xfId="1" applyFont="1" applyFill="1" applyBorder="1" applyAlignment="1">
      <alignment vertical="center"/>
    </xf>
    <xf numFmtId="40" fontId="0" fillId="3" borderId="6" xfId="1" applyNumberFormat="1" applyFont="1" applyFill="1" applyBorder="1" applyAlignment="1">
      <alignment vertical="center"/>
    </xf>
    <xf numFmtId="40" fontId="0" fillId="0" borderId="6" xfId="1" applyNumberFormat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0" fillId="3" borderId="11" xfId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3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38" fontId="0" fillId="3" borderId="10" xfId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38" fontId="0" fillId="3" borderId="3" xfId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40" fontId="0" fillId="0" borderId="11" xfId="0" applyNumberFormat="1" applyBorder="1" applyAlignment="1">
      <alignment horizontal="right" vertical="center"/>
    </xf>
    <xf numFmtId="40" fontId="0" fillId="0" borderId="12" xfId="0" applyNumberFormat="1" applyBorder="1" applyAlignment="1">
      <alignment horizontal="right" vertical="center"/>
    </xf>
    <xf numFmtId="40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0" fillId="2" borderId="13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0" fillId="2" borderId="14" xfId="0" applyFill="1" applyBorder="1" applyAlignment="1">
      <alignment vertical="center"/>
    </xf>
    <xf numFmtId="3" fontId="0" fillId="0" borderId="11" xfId="1" applyNumberFormat="1" applyFont="1" applyBorder="1" applyAlignment="1">
      <alignment vertical="center"/>
    </xf>
    <xf numFmtId="0" fontId="0" fillId="2" borderId="15" xfId="0" applyFill="1" applyBorder="1" applyAlignment="1">
      <alignment vertical="center"/>
    </xf>
    <xf numFmtId="3" fontId="0" fillId="0" borderId="6" xfId="1" applyNumberFormat="1" applyFont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3" fontId="0" fillId="0" borderId="10" xfId="1" applyNumberFormat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3" fontId="0" fillId="0" borderId="3" xfId="1" applyNumberFormat="1" applyFont="1" applyBorder="1" applyAlignment="1">
      <alignment vertical="center"/>
    </xf>
    <xf numFmtId="3" fontId="0" fillId="0" borderId="12" xfId="1" applyNumberFormat="1" applyFont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21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3" fontId="0" fillId="0" borderId="6" xfId="1" applyNumberFormat="1" applyFont="1" applyBorder="1" applyAlignment="1">
      <alignment horizontal="right" vertical="center"/>
    </xf>
    <xf numFmtId="0" fontId="6" fillId="2" borderId="1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83"/>
  <sheetViews>
    <sheetView tabSelected="1" zoomScaleNormal="100" workbookViewId="0"/>
  </sheetViews>
  <sheetFormatPr defaultRowHeight="13.5" x14ac:dyDescent="0.15"/>
  <cols>
    <col min="2" max="2" width="13.5" style="2" customWidth="1"/>
    <col min="3" max="3" width="36.25" style="2" customWidth="1"/>
    <col min="4" max="4" width="13.25" style="3" customWidth="1"/>
    <col min="5" max="5" width="10.5" style="2" customWidth="1"/>
    <col min="6" max="6" width="53.5" style="2" customWidth="1"/>
  </cols>
  <sheetData>
    <row r="1" spans="2:6" x14ac:dyDescent="0.15">
      <c r="B1" s="1" t="s">
        <v>0</v>
      </c>
    </row>
    <row r="2" spans="2:6" ht="17.25" x14ac:dyDescent="0.15">
      <c r="B2" s="73" t="s">
        <v>1</v>
      </c>
      <c r="C2" s="73"/>
      <c r="D2" s="73"/>
      <c r="E2" s="73"/>
      <c r="F2" s="73"/>
    </row>
    <row r="3" spans="2:6" ht="7.5" customHeight="1" x14ac:dyDescent="0.15"/>
    <row r="4" spans="2:6" x14ac:dyDescent="0.15">
      <c r="B4" s="70" t="s">
        <v>2</v>
      </c>
      <c r="C4" s="71"/>
      <c r="D4" s="4" t="s">
        <v>3</v>
      </c>
      <c r="E4" s="4" t="s">
        <v>4</v>
      </c>
      <c r="F4" s="5" t="s">
        <v>5</v>
      </c>
    </row>
    <row r="5" spans="2:6" x14ac:dyDescent="0.15">
      <c r="B5" s="74" t="s">
        <v>6</v>
      </c>
      <c r="C5" s="6" t="s">
        <v>7</v>
      </c>
      <c r="D5" s="7" t="s">
        <v>8</v>
      </c>
      <c r="E5" s="8">
        <v>292</v>
      </c>
      <c r="F5" s="9"/>
    </row>
    <row r="6" spans="2:6" x14ac:dyDescent="0.15">
      <c r="B6" s="75"/>
      <c r="C6" s="6" t="s">
        <v>9</v>
      </c>
      <c r="D6" s="7" t="s">
        <v>10</v>
      </c>
      <c r="E6" s="10" t="s">
        <v>11</v>
      </c>
      <c r="F6" s="9"/>
    </row>
    <row r="7" spans="2:6" x14ac:dyDescent="0.15">
      <c r="B7" s="75"/>
      <c r="C7" s="6" t="s">
        <v>12</v>
      </c>
      <c r="D7" s="7" t="s">
        <v>13</v>
      </c>
      <c r="E7" s="11"/>
      <c r="F7" s="9" t="s">
        <v>14</v>
      </c>
    </row>
    <row r="8" spans="2:6" x14ac:dyDescent="0.15">
      <c r="B8" s="75"/>
      <c r="C8" s="6" t="s">
        <v>15</v>
      </c>
      <c r="D8" s="7" t="s">
        <v>16</v>
      </c>
      <c r="E8" s="12"/>
      <c r="F8" s="9" t="s">
        <v>17</v>
      </c>
    </row>
    <row r="9" spans="2:6" x14ac:dyDescent="0.15">
      <c r="B9" s="75"/>
      <c r="C9" s="6" t="s">
        <v>18</v>
      </c>
      <c r="D9" s="7" t="s">
        <v>19</v>
      </c>
      <c r="E9" s="13">
        <v>41.4</v>
      </c>
      <c r="F9" s="9" t="s">
        <v>20</v>
      </c>
    </row>
    <row r="10" spans="2:6" x14ac:dyDescent="0.15">
      <c r="B10" s="75"/>
      <c r="C10" s="6" t="s">
        <v>21</v>
      </c>
      <c r="D10" s="7" t="s">
        <v>19</v>
      </c>
      <c r="E10" s="13">
        <v>18.8</v>
      </c>
      <c r="F10" s="9" t="s">
        <v>20</v>
      </c>
    </row>
    <row r="11" spans="2:6" x14ac:dyDescent="0.15">
      <c r="B11" s="76"/>
      <c r="C11" s="14" t="s">
        <v>22</v>
      </c>
      <c r="D11" s="15" t="s">
        <v>16</v>
      </c>
      <c r="E11" s="16">
        <f>ROUND(E8*(100-E9)/100*E10/100,0)</f>
        <v>0</v>
      </c>
      <c r="F11" s="17" t="s">
        <v>23</v>
      </c>
    </row>
    <row r="12" spans="2:6" x14ac:dyDescent="0.15">
      <c r="B12" s="61" t="s">
        <v>24</v>
      </c>
      <c r="C12" s="18" t="s">
        <v>25</v>
      </c>
      <c r="D12" s="19" t="s">
        <v>16</v>
      </c>
      <c r="E12" s="20"/>
      <c r="F12" s="21" t="s">
        <v>26</v>
      </c>
    </row>
    <row r="13" spans="2:6" x14ac:dyDescent="0.15">
      <c r="B13" s="61"/>
      <c r="C13" s="22" t="s">
        <v>27</v>
      </c>
      <c r="D13" s="23" t="s">
        <v>28</v>
      </c>
      <c r="E13" s="24"/>
      <c r="F13" s="25" t="s">
        <v>29</v>
      </c>
    </row>
    <row r="14" spans="2:6" x14ac:dyDescent="0.15">
      <c r="B14" s="61"/>
      <c r="C14" s="26" t="s">
        <v>30</v>
      </c>
      <c r="D14" s="7" t="s">
        <v>28</v>
      </c>
      <c r="E14" s="11"/>
      <c r="F14" s="9" t="s">
        <v>26</v>
      </c>
    </row>
    <row r="15" spans="2:6" x14ac:dyDescent="0.15">
      <c r="B15" s="61"/>
      <c r="C15" s="26" t="s">
        <v>31</v>
      </c>
      <c r="D15" s="7" t="s">
        <v>28</v>
      </c>
      <c r="E15" s="11"/>
      <c r="F15" s="9" t="s">
        <v>26</v>
      </c>
    </row>
    <row r="16" spans="2:6" x14ac:dyDescent="0.15">
      <c r="B16" s="61"/>
      <c r="C16" s="27" t="s">
        <v>32</v>
      </c>
      <c r="D16" s="15" t="s">
        <v>16</v>
      </c>
      <c r="E16" s="28"/>
      <c r="F16" s="17" t="s">
        <v>26</v>
      </c>
    </row>
    <row r="17" spans="2:6" x14ac:dyDescent="0.15">
      <c r="B17" s="61" t="s">
        <v>33</v>
      </c>
      <c r="C17" s="18" t="s">
        <v>34</v>
      </c>
      <c r="D17" s="19" t="s">
        <v>35</v>
      </c>
      <c r="E17" s="20"/>
      <c r="F17" s="21" t="s">
        <v>36</v>
      </c>
    </row>
    <row r="18" spans="2:6" x14ac:dyDescent="0.15">
      <c r="B18" s="61"/>
      <c r="C18" s="27" t="s">
        <v>37</v>
      </c>
      <c r="D18" s="15" t="s">
        <v>35</v>
      </c>
      <c r="E18" s="28"/>
      <c r="F18" s="17" t="s">
        <v>36</v>
      </c>
    </row>
    <row r="19" spans="2:6" ht="29.25" customHeight="1" x14ac:dyDescent="0.15">
      <c r="B19" s="61" t="s">
        <v>38</v>
      </c>
      <c r="C19" s="55" t="s">
        <v>74</v>
      </c>
      <c r="D19" s="19" t="s">
        <v>39</v>
      </c>
      <c r="E19" s="20"/>
      <c r="F19" s="21" t="s">
        <v>36</v>
      </c>
    </row>
    <row r="20" spans="2:6" x14ac:dyDescent="0.15">
      <c r="B20" s="61"/>
      <c r="C20" s="27" t="s">
        <v>40</v>
      </c>
      <c r="D20" s="15" t="s">
        <v>39</v>
      </c>
      <c r="E20" s="28"/>
      <c r="F20" s="17" t="s">
        <v>36</v>
      </c>
    </row>
    <row r="21" spans="2:6" x14ac:dyDescent="0.15">
      <c r="B21" s="5" t="s">
        <v>41</v>
      </c>
      <c r="C21" s="5" t="s">
        <v>40</v>
      </c>
      <c r="D21" s="29" t="s">
        <v>35</v>
      </c>
      <c r="E21" s="30"/>
      <c r="F21" s="31" t="s">
        <v>36</v>
      </c>
    </row>
    <row r="22" spans="2:6" ht="16.5" x14ac:dyDescent="0.15">
      <c r="B22" s="61" t="s">
        <v>42</v>
      </c>
      <c r="C22" s="18" t="s">
        <v>25</v>
      </c>
      <c r="D22" s="19" t="s">
        <v>43</v>
      </c>
      <c r="E22" s="32">
        <v>3.24</v>
      </c>
      <c r="F22" s="21" t="s">
        <v>44</v>
      </c>
    </row>
    <row r="23" spans="2:6" ht="16.5" x14ac:dyDescent="0.15">
      <c r="B23" s="61"/>
      <c r="C23" s="22" t="s">
        <v>27</v>
      </c>
      <c r="D23" s="7" t="s">
        <v>45</v>
      </c>
      <c r="E23" s="33">
        <v>2.71</v>
      </c>
      <c r="F23" s="9" t="s">
        <v>44</v>
      </c>
    </row>
    <row r="24" spans="2:6" ht="16.5" x14ac:dyDescent="0.15">
      <c r="B24" s="61"/>
      <c r="C24" s="26" t="s">
        <v>30</v>
      </c>
      <c r="D24" s="7" t="s">
        <v>45</v>
      </c>
      <c r="E24" s="34">
        <v>2.4900000000000002</v>
      </c>
      <c r="F24" s="9" t="s">
        <v>44</v>
      </c>
    </row>
    <row r="25" spans="2:6" ht="16.5" x14ac:dyDescent="0.15">
      <c r="B25" s="61"/>
      <c r="C25" s="26" t="s">
        <v>31</v>
      </c>
      <c r="D25" s="7" t="s">
        <v>45</v>
      </c>
      <c r="E25" s="34">
        <v>2.58</v>
      </c>
      <c r="F25" s="9" t="s">
        <v>44</v>
      </c>
    </row>
    <row r="26" spans="2:6" ht="16.5" x14ac:dyDescent="0.15">
      <c r="B26" s="61"/>
      <c r="C26" s="26" t="s">
        <v>32</v>
      </c>
      <c r="D26" s="7" t="s">
        <v>46</v>
      </c>
      <c r="E26" s="34">
        <v>3</v>
      </c>
      <c r="F26" s="9" t="s">
        <v>44</v>
      </c>
    </row>
    <row r="27" spans="2:6" ht="16.5" x14ac:dyDescent="0.15">
      <c r="B27" s="61"/>
      <c r="C27" s="26" t="s">
        <v>33</v>
      </c>
      <c r="D27" s="7" t="s">
        <v>47</v>
      </c>
      <c r="E27" s="35">
        <v>5.5500000000000005E-4</v>
      </c>
      <c r="F27" s="9" t="s">
        <v>44</v>
      </c>
    </row>
    <row r="28" spans="2:6" ht="16.5" x14ac:dyDescent="0.15">
      <c r="B28" s="61"/>
      <c r="C28" s="36" t="s">
        <v>48</v>
      </c>
      <c r="D28" s="37" t="s">
        <v>49</v>
      </c>
      <c r="E28" s="38">
        <v>2.73</v>
      </c>
      <c r="F28" s="9" t="s">
        <v>44</v>
      </c>
    </row>
    <row r="29" spans="2:6" ht="16.5" x14ac:dyDescent="0.15">
      <c r="B29" s="61"/>
      <c r="C29" s="27" t="s">
        <v>38</v>
      </c>
      <c r="D29" s="15" t="s">
        <v>50</v>
      </c>
      <c r="E29" s="39">
        <v>5.7000000000000002E-2</v>
      </c>
      <c r="F29" s="17" t="s">
        <v>44</v>
      </c>
    </row>
    <row r="31" spans="2:6" x14ac:dyDescent="0.15">
      <c r="B31" s="2" t="s">
        <v>51</v>
      </c>
    </row>
    <row r="32" spans="2:6" ht="16.5" customHeight="1" x14ac:dyDescent="0.15">
      <c r="B32" s="62" t="s">
        <v>52</v>
      </c>
      <c r="C32" s="40" t="s">
        <v>25</v>
      </c>
      <c r="D32" s="19" t="s">
        <v>53</v>
      </c>
      <c r="E32" s="41">
        <f>ROUND(E12*E22,2)</f>
        <v>0</v>
      </c>
      <c r="F32" s="21" t="s">
        <v>54</v>
      </c>
    </row>
    <row r="33" spans="2:6" ht="16.5" customHeight="1" x14ac:dyDescent="0.15">
      <c r="B33" s="63"/>
      <c r="C33" s="42" t="s">
        <v>27</v>
      </c>
      <c r="D33" s="7" t="s">
        <v>53</v>
      </c>
      <c r="E33" s="43">
        <f t="shared" ref="E33:E37" si="0">ROUND(E13*E23,2)</f>
        <v>0</v>
      </c>
      <c r="F33" s="9" t="s">
        <v>54</v>
      </c>
    </row>
    <row r="34" spans="2:6" ht="16.5" customHeight="1" x14ac:dyDescent="0.15">
      <c r="B34" s="63"/>
      <c r="C34" s="44" t="s">
        <v>30</v>
      </c>
      <c r="D34" s="7" t="s">
        <v>53</v>
      </c>
      <c r="E34" s="43">
        <f t="shared" si="0"/>
        <v>0</v>
      </c>
      <c r="F34" s="9" t="s">
        <v>54</v>
      </c>
    </row>
    <row r="35" spans="2:6" ht="16.5" customHeight="1" x14ac:dyDescent="0.15">
      <c r="B35" s="63"/>
      <c r="C35" s="44" t="s">
        <v>31</v>
      </c>
      <c r="D35" s="7" t="s">
        <v>53</v>
      </c>
      <c r="E35" s="43">
        <f t="shared" si="0"/>
        <v>0</v>
      </c>
      <c r="F35" s="9" t="s">
        <v>54</v>
      </c>
    </row>
    <row r="36" spans="2:6" ht="16.5" customHeight="1" x14ac:dyDescent="0.15">
      <c r="B36" s="63"/>
      <c r="C36" s="44" t="s">
        <v>32</v>
      </c>
      <c r="D36" s="7" t="s">
        <v>53</v>
      </c>
      <c r="E36" s="43">
        <f t="shared" si="0"/>
        <v>0</v>
      </c>
      <c r="F36" s="9" t="s">
        <v>54</v>
      </c>
    </row>
    <row r="37" spans="2:6" ht="16.5" customHeight="1" x14ac:dyDescent="0.15">
      <c r="B37" s="63"/>
      <c r="C37" s="45" t="s">
        <v>33</v>
      </c>
      <c r="D37" s="15" t="s">
        <v>53</v>
      </c>
      <c r="E37" s="46">
        <f t="shared" si="0"/>
        <v>0</v>
      </c>
      <c r="F37" s="17" t="s">
        <v>54</v>
      </c>
    </row>
    <row r="38" spans="2:6" ht="16.5" customHeight="1" x14ac:dyDescent="0.15">
      <c r="B38" s="64"/>
      <c r="C38" s="47" t="s">
        <v>55</v>
      </c>
      <c r="D38" s="19" t="s">
        <v>53</v>
      </c>
      <c r="E38" s="41">
        <f>SUM(E32:E37)</f>
        <v>0</v>
      </c>
      <c r="F38" s="21" t="s">
        <v>54</v>
      </c>
    </row>
    <row r="39" spans="2:6" ht="16.5" customHeight="1" x14ac:dyDescent="0.15">
      <c r="B39" s="65" t="s">
        <v>56</v>
      </c>
      <c r="C39" s="66"/>
      <c r="D39" s="29" t="s">
        <v>53</v>
      </c>
      <c r="E39" s="48">
        <f>ROUND(E11*E28,2)</f>
        <v>0</v>
      </c>
      <c r="F39" s="31" t="s">
        <v>54</v>
      </c>
    </row>
    <row r="40" spans="2:6" ht="16.5" customHeight="1" x14ac:dyDescent="0.15">
      <c r="B40" s="62" t="s">
        <v>57</v>
      </c>
      <c r="C40" s="18" t="s">
        <v>58</v>
      </c>
      <c r="D40" s="19" t="s">
        <v>53</v>
      </c>
      <c r="E40" s="41">
        <f>ROUND(E18*E27,2)</f>
        <v>0</v>
      </c>
      <c r="F40" s="21" t="s">
        <v>54</v>
      </c>
    </row>
    <row r="41" spans="2:6" ht="16.5" customHeight="1" x14ac:dyDescent="0.15">
      <c r="B41" s="63"/>
      <c r="C41" s="22" t="s">
        <v>59</v>
      </c>
      <c r="D41" s="7" t="s">
        <v>53</v>
      </c>
      <c r="E41" s="49">
        <f>ROUND(SUM(E19:E20)*E29,2)</f>
        <v>0</v>
      </c>
      <c r="F41" s="25" t="s">
        <v>60</v>
      </c>
    </row>
    <row r="42" spans="2:6" ht="16.5" customHeight="1" x14ac:dyDescent="0.15">
      <c r="B42" s="63"/>
      <c r="C42" s="26" t="s">
        <v>61</v>
      </c>
      <c r="D42" s="15" t="s">
        <v>53</v>
      </c>
      <c r="E42" s="43">
        <f>ROUND(E21*E27,2)</f>
        <v>0</v>
      </c>
      <c r="F42" s="9" t="s">
        <v>60</v>
      </c>
    </row>
    <row r="43" spans="2:6" ht="16.5" customHeight="1" thickBot="1" x14ac:dyDescent="0.2">
      <c r="B43" s="67"/>
      <c r="C43" s="50" t="s">
        <v>55</v>
      </c>
      <c r="D43" s="51" t="s">
        <v>53</v>
      </c>
      <c r="E43" s="52">
        <f>SUM(E40:E42)</f>
        <v>0</v>
      </c>
      <c r="F43" s="53" t="s">
        <v>54</v>
      </c>
    </row>
    <row r="44" spans="2:6" ht="16.5" customHeight="1" thickTop="1" x14ac:dyDescent="0.15">
      <c r="B44" s="68" t="s">
        <v>62</v>
      </c>
      <c r="C44" s="22" t="s">
        <v>63</v>
      </c>
      <c r="D44" s="23" t="s">
        <v>53</v>
      </c>
      <c r="E44" s="49">
        <f>E38+E39-E43</f>
        <v>0</v>
      </c>
      <c r="F44" s="25" t="s">
        <v>54</v>
      </c>
    </row>
    <row r="45" spans="2:6" ht="16.5" customHeight="1" x14ac:dyDescent="0.15">
      <c r="B45" s="69"/>
      <c r="C45" s="26" t="s">
        <v>64</v>
      </c>
      <c r="D45" s="7" t="s">
        <v>65</v>
      </c>
      <c r="E45" s="43">
        <f>IF(E8="",0,ROUND(E44/E8*1000,0))</f>
        <v>0</v>
      </c>
      <c r="F45" s="9" t="s">
        <v>54</v>
      </c>
    </row>
    <row r="46" spans="2:6" ht="16.5" customHeight="1" x14ac:dyDescent="0.15">
      <c r="B46" s="69"/>
      <c r="C46" s="26" t="s">
        <v>66</v>
      </c>
      <c r="D46" s="7" t="s">
        <v>65</v>
      </c>
      <c r="E46" s="43">
        <f>IF(E8="",0,ROUND(-240*LOG(E5)+820,0))</f>
        <v>0</v>
      </c>
      <c r="F46" s="9" t="s">
        <v>54</v>
      </c>
    </row>
    <row r="47" spans="2:6" ht="16.5" customHeight="1" x14ac:dyDescent="0.15">
      <c r="B47" s="69"/>
      <c r="C47" s="27" t="s">
        <v>67</v>
      </c>
      <c r="D47" s="15" t="s">
        <v>10</v>
      </c>
      <c r="E47" s="15" t="str">
        <f>IF(E46=0,"判定不要",IF(E45&gt;E46,"不適合","適合"))</f>
        <v>判定不要</v>
      </c>
      <c r="F47" s="17" t="s">
        <v>54</v>
      </c>
    </row>
    <row r="48" spans="2:6" ht="16.5" customHeight="1" x14ac:dyDescent="0.15">
      <c r="B48" s="69" t="s">
        <v>68</v>
      </c>
      <c r="C48" s="18" t="s">
        <v>69</v>
      </c>
      <c r="D48" s="19" t="s">
        <v>53</v>
      </c>
      <c r="E48" s="41">
        <f>E38-E43</f>
        <v>0</v>
      </c>
      <c r="F48" s="21" t="s">
        <v>54</v>
      </c>
    </row>
    <row r="49" spans="2:6" ht="16.5" customHeight="1" x14ac:dyDescent="0.15">
      <c r="B49" s="69"/>
      <c r="C49" s="26" t="s">
        <v>64</v>
      </c>
      <c r="D49" s="7" t="s">
        <v>65</v>
      </c>
      <c r="E49" s="43">
        <f>IF(E8="",0,ROUND(E48/E8*1000,0))</f>
        <v>0</v>
      </c>
      <c r="F49" s="9" t="s">
        <v>54</v>
      </c>
    </row>
    <row r="50" spans="2:6" ht="16.5" customHeight="1" x14ac:dyDescent="0.15">
      <c r="B50" s="69"/>
      <c r="C50" s="26" t="s">
        <v>70</v>
      </c>
      <c r="D50" s="7" t="s">
        <v>65</v>
      </c>
      <c r="E50" s="54">
        <f>IF(E8="",0,ROUND(-240*LOG(E5)+485,0))</f>
        <v>0</v>
      </c>
      <c r="F50" s="9" t="s">
        <v>54</v>
      </c>
    </row>
    <row r="51" spans="2:6" ht="16.5" customHeight="1" x14ac:dyDescent="0.15">
      <c r="B51" s="69"/>
      <c r="C51" s="27" t="s">
        <v>67</v>
      </c>
      <c r="D51" s="15" t="s">
        <v>10</v>
      </c>
      <c r="E51" s="15" t="str">
        <f>IF(E50=0,"判定不要",IF(E49&gt;E50,"不適合","適合"))</f>
        <v>判定不要</v>
      </c>
      <c r="F51" s="17" t="s">
        <v>54</v>
      </c>
    </row>
    <row r="53" spans="2:6" x14ac:dyDescent="0.15">
      <c r="B53" s="2" t="s">
        <v>71</v>
      </c>
    </row>
    <row r="54" spans="2:6" ht="16.5" customHeight="1" x14ac:dyDescent="0.15">
      <c r="B54" s="70" t="s">
        <v>52</v>
      </c>
      <c r="C54" s="71"/>
      <c r="D54" s="19" t="s">
        <v>53</v>
      </c>
      <c r="E54" s="41">
        <f>E38</f>
        <v>0</v>
      </c>
      <c r="F54" s="21" t="s">
        <v>54</v>
      </c>
    </row>
    <row r="55" spans="2:6" ht="16.5" customHeight="1" x14ac:dyDescent="0.15">
      <c r="B55" s="65" t="s">
        <v>56</v>
      </c>
      <c r="C55" s="66"/>
      <c r="D55" s="29" t="s">
        <v>53</v>
      </c>
      <c r="E55" s="48">
        <f>E39</f>
        <v>0</v>
      </c>
      <c r="F55" s="31" t="s">
        <v>54</v>
      </c>
    </row>
    <row r="56" spans="2:6" ht="16.5" customHeight="1" x14ac:dyDescent="0.15">
      <c r="B56" s="62" t="s">
        <v>57</v>
      </c>
      <c r="C56" s="18" t="s">
        <v>58</v>
      </c>
      <c r="D56" s="19" t="s">
        <v>53</v>
      </c>
      <c r="E56" s="41">
        <f>ROUND(E18*E27,2)</f>
        <v>0</v>
      </c>
      <c r="F56" s="21" t="s">
        <v>54</v>
      </c>
    </row>
    <row r="57" spans="2:6" ht="16.5" customHeight="1" x14ac:dyDescent="0.15">
      <c r="B57" s="63"/>
      <c r="C57" s="22" t="s">
        <v>59</v>
      </c>
      <c r="D57" s="7" t="s">
        <v>53</v>
      </c>
      <c r="E57" s="49">
        <f>ROUND(E19*E29,2)</f>
        <v>0</v>
      </c>
      <c r="F57" s="25" t="s">
        <v>23</v>
      </c>
    </row>
    <row r="58" spans="2:6" ht="16.5" customHeight="1" thickBot="1" x14ac:dyDescent="0.2">
      <c r="B58" s="67"/>
      <c r="C58" s="50" t="s">
        <v>55</v>
      </c>
      <c r="D58" s="51" t="s">
        <v>53</v>
      </c>
      <c r="E58" s="52">
        <f>SUM(E56:E57)</f>
        <v>0</v>
      </c>
      <c r="F58" s="53" t="s">
        <v>54</v>
      </c>
    </row>
    <row r="59" spans="2:6" ht="30" customHeight="1" thickTop="1" x14ac:dyDescent="0.15">
      <c r="B59" s="68" t="s">
        <v>62</v>
      </c>
      <c r="C59" s="22" t="s">
        <v>63</v>
      </c>
      <c r="D59" s="23" t="s">
        <v>53</v>
      </c>
      <c r="E59" s="49">
        <f>E54+E55-E58</f>
        <v>0</v>
      </c>
      <c r="F59" s="25" t="s">
        <v>54</v>
      </c>
    </row>
    <row r="60" spans="2:6" ht="30" customHeight="1" x14ac:dyDescent="0.15">
      <c r="B60" s="69"/>
      <c r="C60" s="26" t="s">
        <v>64</v>
      </c>
      <c r="D60" s="7" t="s">
        <v>65</v>
      </c>
      <c r="E60" s="43">
        <f>IF(E8="",0,ROUND(E59/E8*1000,0))</f>
        <v>0</v>
      </c>
      <c r="F60" s="9" t="s">
        <v>54</v>
      </c>
    </row>
    <row r="61" spans="2:6" ht="30" customHeight="1" x14ac:dyDescent="0.15">
      <c r="B61" s="69" t="s">
        <v>68</v>
      </c>
      <c r="C61" s="18" t="s">
        <v>69</v>
      </c>
      <c r="D61" s="19" t="s">
        <v>53</v>
      </c>
      <c r="E61" s="41">
        <f>E54-E58</f>
        <v>0</v>
      </c>
      <c r="F61" s="21" t="s">
        <v>54</v>
      </c>
    </row>
    <row r="62" spans="2:6" ht="30" customHeight="1" x14ac:dyDescent="0.15">
      <c r="B62" s="69"/>
      <c r="C62" s="27" t="s">
        <v>64</v>
      </c>
      <c r="D62" s="15" t="s">
        <v>65</v>
      </c>
      <c r="E62" s="46">
        <f>IF(E8="",0,ROUND(E61/E8*1000,0))</f>
        <v>0</v>
      </c>
      <c r="F62" s="17" t="s">
        <v>54</v>
      </c>
    </row>
    <row r="64" spans="2:6" x14ac:dyDescent="0.15">
      <c r="B64" s="2" t="s">
        <v>72</v>
      </c>
    </row>
    <row r="65" spans="2:6" x14ac:dyDescent="0.15">
      <c r="B65" s="56" t="s">
        <v>75</v>
      </c>
    </row>
    <row r="66" spans="2:6" ht="27" customHeight="1" x14ac:dyDescent="0.15">
      <c r="B66" s="72" t="s">
        <v>90</v>
      </c>
      <c r="C66" s="72"/>
      <c r="D66" s="72"/>
      <c r="E66" s="72"/>
      <c r="F66" s="72"/>
    </row>
    <row r="67" spans="2:6" ht="14.25" thickBot="1" x14ac:dyDescent="0.2">
      <c r="B67" s="56" t="s">
        <v>89</v>
      </c>
    </row>
    <row r="68" spans="2:6" x14ac:dyDescent="0.15">
      <c r="F68" s="59" t="s">
        <v>73</v>
      </c>
    </row>
    <row r="69" spans="2:6" ht="14.25" thickBot="1" x14ac:dyDescent="0.2">
      <c r="F69" s="60"/>
    </row>
    <row r="71" spans="2:6" x14ac:dyDescent="0.15">
      <c r="B71" s="56" t="s">
        <v>88</v>
      </c>
      <c r="C71" s="56"/>
    </row>
    <row r="72" spans="2:6" x14ac:dyDescent="0.15">
      <c r="B72" s="57" t="s">
        <v>76</v>
      </c>
      <c r="C72" s="58">
        <v>-7.7</v>
      </c>
    </row>
    <row r="73" spans="2:6" x14ac:dyDescent="0.15">
      <c r="B73" s="57" t="s">
        <v>77</v>
      </c>
      <c r="C73" s="58">
        <v>-4.8</v>
      </c>
    </row>
    <row r="74" spans="2:6" x14ac:dyDescent="0.15">
      <c r="B74" s="57" t="s">
        <v>78</v>
      </c>
      <c r="C74" s="58">
        <v>2</v>
      </c>
    </row>
    <row r="75" spans="2:6" x14ac:dyDescent="0.15">
      <c r="B75" s="57" t="s">
        <v>79</v>
      </c>
      <c r="C75" s="58">
        <v>7.3</v>
      </c>
    </row>
    <row r="76" spans="2:6" x14ac:dyDescent="0.15">
      <c r="B76" s="57" t="s">
        <v>80</v>
      </c>
      <c r="C76" s="58">
        <v>12.1</v>
      </c>
    </row>
    <row r="77" spans="2:6" x14ac:dyDescent="0.15">
      <c r="B77" s="57" t="s">
        <v>81</v>
      </c>
      <c r="C77" s="58">
        <v>17.5</v>
      </c>
    </row>
    <row r="78" spans="2:6" x14ac:dyDescent="0.15">
      <c r="B78" s="57" t="s">
        <v>82</v>
      </c>
      <c r="C78" s="58">
        <v>21.3</v>
      </c>
    </row>
    <row r="79" spans="2:6" x14ac:dyDescent="0.15">
      <c r="B79" s="57" t="s">
        <v>83</v>
      </c>
      <c r="C79" s="58">
        <v>20.100000000000001</v>
      </c>
    </row>
    <row r="80" spans="2:6" x14ac:dyDescent="0.15">
      <c r="B80" s="57" t="s">
        <v>84</v>
      </c>
      <c r="C80" s="58">
        <v>16.3</v>
      </c>
    </row>
    <row r="81" spans="2:3" x14ac:dyDescent="0.15">
      <c r="B81" s="57" t="s">
        <v>85</v>
      </c>
      <c r="C81" s="58">
        <v>10.7</v>
      </c>
    </row>
    <row r="82" spans="2:3" x14ac:dyDescent="0.15">
      <c r="B82" s="57" t="s">
        <v>86</v>
      </c>
      <c r="C82" s="58">
        <v>5.3</v>
      </c>
    </row>
    <row r="83" spans="2:3" x14ac:dyDescent="0.15">
      <c r="B83" s="57" t="s">
        <v>87</v>
      </c>
      <c r="C83" s="58">
        <v>-1.9</v>
      </c>
    </row>
  </sheetData>
  <mergeCells count="19">
    <mergeCell ref="B19:B20"/>
    <mergeCell ref="B2:F2"/>
    <mergeCell ref="B4:C4"/>
    <mergeCell ref="B5:B11"/>
    <mergeCell ref="B12:B16"/>
    <mergeCell ref="B17:B18"/>
    <mergeCell ref="F68:F69"/>
    <mergeCell ref="B22:B29"/>
    <mergeCell ref="B32:B38"/>
    <mergeCell ref="B39:C39"/>
    <mergeCell ref="B40:B43"/>
    <mergeCell ref="B44:B47"/>
    <mergeCell ref="B48:B51"/>
    <mergeCell ref="B54:C54"/>
    <mergeCell ref="B55:C55"/>
    <mergeCell ref="B56:B58"/>
    <mergeCell ref="B59:B60"/>
    <mergeCell ref="B61:B62"/>
    <mergeCell ref="B66:F66"/>
  </mergeCells>
  <phoneticPr fontId="3"/>
  <pageMargins left="0.7" right="0.7" top="0.75" bottom="0.75" header="0.3" footer="0.3"/>
  <pageSetup paperSize="9" scale="70" fitToHeight="0" orientation="portrait" r:id="rId1"/>
  <rowBreaks count="1" manualBreakCount="1">
    <brk id="7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様式第14号-2-2（別紙）</vt:lpstr>
      <vt:lpstr>'様式第14号-2-2（別紙）'!Print_Area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2023-05-30T05:02:07Z</cp:lastPrinted>
  <dcterms:created xsi:type="dcterms:W3CDTF">2023-05-11T01:14:16Z</dcterms:created>
  <dcterms:modified xsi:type="dcterms:W3CDTF">2023-05-30T05:04:29Z</dcterms:modified>
</cp:coreProperties>
</file>