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codeName="ThisWorkbook" defaultThemeVersion="124226"/>
  <xr:revisionPtr revIDLastSave="0" documentId="13_ncr:1_{C3A732B1-B6BE-4240-B929-0ECD6CAD83FB}" xr6:coauthVersionLast="47" xr6:coauthVersionMax="47" xr10:uidLastSave="{00000000-0000-0000-0000-000000000000}"/>
  <bookViews>
    <workbookView xWindow="28680" yWindow="-120" windowWidth="29040" windowHeight="15840" tabRatio="824" xr2:uid="{F44E97A2-F285-417F-B3D9-135CBF50E7E7}"/>
  </bookViews>
  <sheets>
    <sheet name="表紙" sheetId="52" r:id="rId1"/>
    <sheet name="提案書提出資料一覧表" sheetId="94" r:id="rId2"/>
    <sheet name="様式第1号" sheetId="1" r:id="rId3"/>
    <sheet name="様式第10号-2" sheetId="68" r:id="rId4"/>
    <sheet name="様式第12号-1" sheetId="35" r:id="rId5"/>
    <sheet name="様式第13号（別紙1）" sheetId="152" r:id="rId6"/>
    <sheet name="様式第13号（別紙2）" sheetId="153" r:id="rId7"/>
    <sheet name="様式第13号（別紙3）" sheetId="154" r:id="rId8"/>
    <sheet name="様式第14号-1-4（別紙1）" sheetId="137" r:id="rId9"/>
    <sheet name="様式第14号-1-4（別紙2）" sheetId="139" r:id="rId10"/>
    <sheet name="様式第14号-1-10（別紙）" sheetId="4" r:id="rId11"/>
    <sheet name="様式第14号-2-1（別紙1）" sheetId="127" r:id="rId12"/>
    <sheet name="様式第14号-2-1（別紙2）" sheetId="126" r:id="rId13"/>
    <sheet name="様式第14号-2-2（別紙）" sheetId="136" r:id="rId14"/>
    <sheet name="様式第14号-2-3（別紙1）" sheetId="130" r:id="rId15"/>
    <sheet name="様式第14号-2-3（別紙2）" sheetId="63" r:id="rId16"/>
    <sheet name="様式第15号-2-1（別紙1）" sheetId="14" r:id="rId17"/>
    <sheet name="様式第15号-2-1（別紙2）" sheetId="91" r:id="rId18"/>
    <sheet name="様式第15号-3-1（別紙1）" sheetId="155" r:id="rId19"/>
    <sheet name="様式第15号-3-1（別紙2）" sheetId="141" r:id="rId20"/>
    <sheet name="様式第15号-3-1（別紙3）" sheetId="156" r:id="rId21"/>
    <sheet name="様式第15号-3-1（別紙4）" sheetId="157" r:id="rId22"/>
    <sheet name="様式第15号-3-1（別紙5）" sheetId="158" r:id="rId23"/>
    <sheet name="様式第15号-3-1（別紙6）" sheetId="159" r:id="rId24"/>
    <sheet name="様式第15号-3-1（別紙7）" sheetId="151" r:id="rId25"/>
  </sheets>
  <definedNames>
    <definedName name="_Order1" hidden="1">0</definedName>
    <definedName name="anscount" hidden="1">1</definedName>
    <definedName name="_xlnm.Print_Area" localSheetId="1">提案書提出資料一覧表!$B$3:$G$84</definedName>
    <definedName name="_xlnm.Print_Area" localSheetId="0">表紙!$B$1:$J$26</definedName>
    <definedName name="_xlnm.Print_Area" localSheetId="3">'様式第10号-2'!$B$2:$I$35</definedName>
    <definedName name="_xlnm.Print_Area" localSheetId="4">'様式第12号-1'!$B$1:$G$27</definedName>
    <definedName name="_xlnm.Print_Area" localSheetId="5">'様式第13号（別紙1）'!$A$1:$N$32</definedName>
    <definedName name="_xlnm.Print_Area" localSheetId="6">'様式第13号（別紙2）'!$A$1:$K$27</definedName>
    <definedName name="_xlnm.Print_Area" localSheetId="7">'様式第13号（別紙3）'!$B$1:$AG$26</definedName>
    <definedName name="_xlnm.Print_Area" localSheetId="10">'様式第14号-1-10（別紙）'!$B$1:$F$73</definedName>
    <definedName name="_xlnm.Print_Area" localSheetId="11">'様式第14号-2-1（別紙1）'!$B$2:$P$121</definedName>
    <definedName name="_xlnm.Print_Area" localSheetId="12">'様式第14号-2-1（別紙2）'!$B$2:$DW$71</definedName>
    <definedName name="_xlnm.Print_Area" localSheetId="13">'様式第14号-2-2（別紙）'!$B$1:$F$66</definedName>
    <definedName name="_xlnm.Print_Area" localSheetId="14">'様式第14号-2-3（別紙1）'!$B$2:$V$49</definedName>
    <definedName name="_xlnm.Print_Area" localSheetId="15">'様式第14号-2-3（別紙2）'!$B$1:$E$30</definedName>
    <definedName name="_xlnm.Print_Area" localSheetId="16">'様式第15号-2-1（別紙1）'!$B$1:$J$39</definedName>
    <definedName name="_xlnm.Print_Area" localSheetId="17">'様式第15号-2-1（別紙2）'!$B$1:$L$32</definedName>
    <definedName name="_xlnm.Print_Area" localSheetId="18">'様式第15号-3-1（別紙1）'!$A$1:$AG$69</definedName>
    <definedName name="_xlnm.Print_Area" localSheetId="19">'様式第15号-3-1（別紙2）'!$A$1:$H$26</definedName>
    <definedName name="_xlnm.Print_Area" localSheetId="20">'様式第15号-3-1（別紙3）'!$A$1:$H$26</definedName>
    <definedName name="_xlnm.Print_Area" localSheetId="21">'様式第15号-3-1（別紙4）'!$A$1:$AB$54</definedName>
    <definedName name="_xlnm.Print_Area" localSheetId="22">'様式第15号-3-1（別紙5）'!$A$1:$L$44</definedName>
    <definedName name="_xlnm.Print_Area" localSheetId="23">'様式第15号-3-1（別紙6）'!$A$1:$AC$33</definedName>
    <definedName name="_xlnm.Print_Area" localSheetId="24">'様式第15号-3-1（別紙7）'!$A$1:$H$34</definedName>
    <definedName name="_xlnm.Print_Area" localSheetId="2">様式第1号!$B$1:$I$68</definedName>
    <definedName name="_xlnm.Print_Titles" localSheetId="10">'様式第14号-1-10（別紙）'!$1:$4</definedName>
    <definedName name="_xlnm.Print_Titles" localSheetId="15">'様式第14号-2-3（別紙2）'!$1:$5</definedName>
    <definedName name="_xlnm.Print_Titles" localSheetId="19">'様式第15号-3-1（別紙2）'!$1:$4</definedName>
    <definedName name="_xlnm.Print_Titles" localSheetId="20">'様式第15号-3-1（別紙3）'!$1:$4</definedName>
    <definedName name="_xlnm.Print_Titles" localSheetId="23">'様式第15号-3-1（別紙6）'!$1:$5</definedName>
    <definedName name="Z_084AE120_92E3_11D5_B1AB_00A0C9E26D76_.wvu.PrintArea" localSheetId="18" hidden="1">'様式第15号-3-1（別紙1）'!$B$1:$AG$58</definedName>
    <definedName name="Z_084AE120_92E3_11D5_B1AB_00A0C9E26D76_.wvu.Rows" localSheetId="18" hidden="1">'様式第15号-3-1（別紙1）'!#REF!</definedName>
    <definedName name="Z_742D71E0_95CC_11D5_947E_004026A90764_.wvu.PrintArea" localSheetId="18" hidden="1">'様式第15号-3-1（別紙1）'!$B$1:$AG$58</definedName>
    <definedName name="Z_742D71E0_95CC_11D5_947E_004026A90764_.wvu.Rows" localSheetId="18" hidden="1">'様式第15号-3-1（別紙1）'!#REF!</definedName>
    <definedName name="Z_DB0B5780_957A_11D5_B6B0_0000F4971045_.wvu.PrintArea" localSheetId="18" hidden="1">'様式第15号-3-1（別紙1）'!$B$1:$AG$58</definedName>
    <definedName name="Z_DB0B5780_957A_11D5_B6B0_0000F4971045_.wvu.Rows" localSheetId="18" hidden="1">'様式第15号-3-1（別紙1）'!#REF!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152" l="1"/>
  <c r="B9" i="94"/>
  <c r="B10" i="94" s="1"/>
  <c r="B11" i="94" s="1"/>
  <c r="B12" i="94" s="1"/>
  <c r="B13" i="94" s="1"/>
  <c r="B14" i="94" s="1"/>
  <c r="B15" i="94" s="1"/>
  <c r="B16" i="94" s="1"/>
  <c r="B17" i="94" s="1"/>
  <c r="B18" i="94" s="1"/>
  <c r="B19" i="94" s="1"/>
  <c r="B20" i="94" s="1"/>
  <c r="B21" i="94" s="1"/>
  <c r="B22" i="94" s="1"/>
  <c r="B23" i="94" s="1"/>
  <c r="B24" i="94" s="1"/>
  <c r="B25" i="94" s="1"/>
  <c r="B26" i="94" s="1"/>
  <c r="B27" i="94" s="1"/>
  <c r="B28" i="94" s="1"/>
  <c r="B29" i="94" s="1"/>
  <c r="B30" i="94" s="1"/>
  <c r="B31" i="94" s="1"/>
  <c r="B32" i="94" s="1"/>
  <c r="B33" i="94" s="1"/>
  <c r="B34" i="94" s="1"/>
  <c r="B35" i="94" s="1"/>
  <c r="B36" i="94" s="1"/>
  <c r="B37" i="94" s="1"/>
  <c r="B38" i="94" s="1"/>
  <c r="B39" i="94" s="1"/>
  <c r="B40" i="94" s="1"/>
  <c r="B41" i="94" s="1"/>
  <c r="B42" i="94" s="1"/>
  <c r="B43" i="94" s="1"/>
  <c r="B44" i="94" s="1"/>
  <c r="B45" i="94" s="1"/>
  <c r="B46" i="94" s="1"/>
  <c r="B47" i="94" s="1"/>
  <c r="B48" i="94" s="1"/>
  <c r="B49" i="94" s="1"/>
  <c r="B50" i="94" s="1"/>
  <c r="B51" i="94" s="1"/>
  <c r="B52" i="94" s="1"/>
  <c r="B53" i="94" s="1"/>
  <c r="B54" i="94" s="1"/>
  <c r="B55" i="94" s="1"/>
  <c r="B56" i="94" s="1"/>
  <c r="B57" i="94" s="1"/>
  <c r="B58" i="94" s="1"/>
  <c r="B59" i="94" s="1"/>
  <c r="B60" i="94" s="1"/>
  <c r="B61" i="94" s="1"/>
  <c r="B62" i="94" s="1"/>
  <c r="B63" i="94" s="1"/>
  <c r="B64" i="94" s="1"/>
  <c r="B65" i="94" s="1"/>
  <c r="B66" i="94" s="1"/>
  <c r="B67" i="94" s="1"/>
  <c r="B68" i="94" s="1"/>
  <c r="B69" i="94" s="1"/>
  <c r="B70" i="94" s="1"/>
  <c r="B71" i="94" s="1"/>
  <c r="B72" i="94" s="1"/>
  <c r="B73" i="94" s="1"/>
  <c r="B74" i="94" s="1"/>
  <c r="B75" i="94" s="1"/>
  <c r="B76" i="94" s="1"/>
  <c r="B77" i="94" s="1"/>
  <c r="B78" i="94" s="1"/>
  <c r="B79" i="94" s="1"/>
  <c r="B80" i="94" s="1"/>
  <c r="B81" i="94" s="1"/>
  <c r="B82" i="94" s="1"/>
  <c r="K31" i="155" l="1"/>
  <c r="H31" i="155"/>
  <c r="M57" i="155"/>
  <c r="L57" i="155"/>
  <c r="L58" i="155"/>
  <c r="H27" i="155"/>
  <c r="H26" i="155"/>
  <c r="H23" i="155"/>
  <c r="H22" i="155"/>
  <c r="L26" i="152"/>
  <c r="K26" i="152"/>
  <c r="J26" i="152"/>
  <c r="I26" i="152"/>
  <c r="H26" i="152"/>
  <c r="M25" i="152"/>
  <c r="L25" i="152"/>
  <c r="K25" i="152"/>
  <c r="J25" i="152"/>
  <c r="I25" i="152"/>
  <c r="H25" i="152"/>
  <c r="M24" i="152"/>
  <c r="L24" i="152"/>
  <c r="K24" i="152"/>
  <c r="J24" i="152"/>
  <c r="I24" i="152"/>
  <c r="H24" i="152"/>
  <c r="M22" i="152"/>
  <c r="M21" i="152"/>
  <c r="M20" i="152"/>
  <c r="M19" i="152"/>
  <c r="M18" i="152"/>
  <c r="M17" i="152"/>
  <c r="M16" i="152"/>
  <c r="M15" i="152"/>
  <c r="L23" i="152"/>
  <c r="K23" i="152"/>
  <c r="J23" i="152"/>
  <c r="I23" i="152"/>
  <c r="H23" i="152"/>
  <c r="M14" i="152"/>
  <c r="L14" i="152"/>
  <c r="K14" i="152"/>
  <c r="J14" i="152"/>
  <c r="I14" i="152"/>
  <c r="H14" i="152"/>
  <c r="M13" i="152"/>
  <c r="M12" i="152"/>
  <c r="M5" i="152"/>
  <c r="M6" i="152"/>
  <c r="M7" i="152"/>
  <c r="M8" i="152"/>
  <c r="M9" i="152"/>
  <c r="M10" i="152"/>
  <c r="M11" i="152"/>
  <c r="L13" i="152"/>
  <c r="K13" i="152"/>
  <c r="J13" i="152"/>
  <c r="I13" i="152"/>
  <c r="H13" i="152"/>
  <c r="M23" i="152" l="1"/>
  <c r="G33" i="158" l="1"/>
  <c r="G32" i="158"/>
  <c r="H32" i="158"/>
  <c r="H19" i="158"/>
  <c r="G19" i="158"/>
  <c r="DV53" i="126" l="1"/>
  <c r="M118" i="127"/>
  <c r="G118" i="127" s="1"/>
  <c r="T107" i="127"/>
  <c r="R104" i="127"/>
  <c r="R107" i="127"/>
  <c r="S104" i="127"/>
  <c r="E55" i="127"/>
  <c r="K61" i="127"/>
  <c r="L61" i="127"/>
  <c r="M61" i="127"/>
  <c r="M91" i="127" s="1"/>
  <c r="E53" i="127" s="1"/>
  <c r="G63" i="127"/>
  <c r="G62" i="127"/>
  <c r="G61" i="127"/>
  <c r="L25" i="127"/>
  <c r="L9" i="127"/>
  <c r="R12" i="130" l="1"/>
  <c r="D9" i="130"/>
  <c r="D21" i="130"/>
  <c r="D17" i="130"/>
  <c r="K22" i="130"/>
  <c r="D12" i="130" s="1"/>
  <c r="L22" i="130"/>
  <c r="E12" i="130" s="1"/>
  <c r="M22" i="130"/>
  <c r="F12" i="130" s="1"/>
  <c r="K8" i="130"/>
  <c r="R8" i="130" l="1"/>
  <c r="F15" i="130" s="1"/>
  <c r="L8" i="130"/>
  <c r="D24" i="130"/>
  <c r="D11" i="130" l="1"/>
  <c r="D13" i="130"/>
  <c r="F19" i="130"/>
  <c r="F17" i="130"/>
  <c r="D15" i="130"/>
  <c r="E15" i="130"/>
  <c r="D25" i="130" l="1"/>
  <c r="E19" i="130"/>
  <c r="E17" i="130"/>
  <c r="D19" i="130"/>
  <c r="E46" i="136" l="1"/>
  <c r="E57" i="136"/>
  <c r="E41" i="136"/>
  <c r="E39" i="136"/>
  <c r="E11" i="136"/>
  <c r="E50" i="136" l="1"/>
  <c r="E32" i="136" l="1"/>
  <c r="B8" i="94"/>
  <c r="AA18" i="159"/>
  <c r="Z18" i="159"/>
  <c r="Y18" i="159"/>
  <c r="X18" i="159"/>
  <c r="W18" i="159"/>
  <c r="V18" i="159"/>
  <c r="U18" i="159"/>
  <c r="T18" i="159"/>
  <c r="S18" i="159"/>
  <c r="R18" i="159"/>
  <c r="Q18" i="159"/>
  <c r="P18" i="159"/>
  <c r="O18" i="159"/>
  <c r="N18" i="159"/>
  <c r="M18" i="159"/>
  <c r="L18" i="159"/>
  <c r="K18" i="159"/>
  <c r="J18" i="159"/>
  <c r="I18" i="159"/>
  <c r="H18" i="159"/>
  <c r="H12" i="159"/>
  <c r="H33" i="158"/>
  <c r="AA10" i="157"/>
  <c r="Z10" i="157"/>
  <c r="Y10" i="157"/>
  <c r="X10" i="157"/>
  <c r="W10" i="157"/>
  <c r="V10" i="157"/>
  <c r="U10" i="157"/>
  <c r="T10" i="157"/>
  <c r="S10" i="157"/>
  <c r="R10" i="157"/>
  <c r="Q10" i="157"/>
  <c r="P10" i="157"/>
  <c r="O10" i="157"/>
  <c r="N10" i="157"/>
  <c r="M10" i="157"/>
  <c r="L10" i="157"/>
  <c r="K10" i="157"/>
  <c r="J10" i="157"/>
  <c r="I10" i="157"/>
  <c r="H10" i="157"/>
  <c r="G10" i="157"/>
  <c r="Z24" i="157"/>
  <c r="AA40" i="157"/>
  <c r="Z40" i="157"/>
  <c r="Y40" i="157"/>
  <c r="X40" i="157"/>
  <c r="W40" i="157"/>
  <c r="V40" i="157"/>
  <c r="U40" i="157"/>
  <c r="T40" i="157"/>
  <c r="S40" i="157"/>
  <c r="R40" i="157"/>
  <c r="Q40" i="157"/>
  <c r="P40" i="157"/>
  <c r="O40" i="157"/>
  <c r="N40" i="157"/>
  <c r="M40" i="157"/>
  <c r="L40" i="157"/>
  <c r="K40" i="157"/>
  <c r="J40" i="157"/>
  <c r="I40" i="157"/>
  <c r="H40" i="157"/>
  <c r="G40" i="157"/>
  <c r="AA43" i="157"/>
  <c r="AA44" i="157"/>
  <c r="AA45" i="157"/>
  <c r="AA46" i="157"/>
  <c r="AA47" i="157"/>
  <c r="AA48" i="157"/>
  <c r="AA49" i="157"/>
  <c r="AA50" i="157"/>
  <c r="AF51" i="155"/>
  <c r="W51" i="155"/>
  <c r="X51" i="155"/>
  <c r="Y51" i="155" s="1"/>
  <c r="Z51" i="155" s="1"/>
  <c r="AA51" i="155" s="1"/>
  <c r="AB51" i="155" s="1"/>
  <c r="AC51" i="155" s="1"/>
  <c r="AD51" i="155" s="1"/>
  <c r="AE51" i="155" s="1"/>
  <c r="V51" i="155"/>
  <c r="AB13" i="155" l="1"/>
  <c r="J13" i="155"/>
  <c r="H19" i="155"/>
  <c r="H18" i="155" s="1"/>
  <c r="AG15" i="154"/>
  <c r="AG14" i="154"/>
  <c r="AG13" i="154"/>
  <c r="AG12" i="154"/>
  <c r="AG11" i="154"/>
  <c r="Y10" i="154"/>
  <c r="Y14" i="154" s="1"/>
  <c r="Y15" i="154" s="1"/>
  <c r="Z10" i="154"/>
  <c r="Z14" i="154" s="1"/>
  <c r="Z15" i="154" s="1"/>
  <c r="AA10" i="154"/>
  <c r="Y13" i="154"/>
  <c r="Z13" i="154"/>
  <c r="AA13" i="154"/>
  <c r="H13" i="154"/>
  <c r="J17" i="153"/>
  <c r="J16" i="153"/>
  <c r="J15" i="153"/>
  <c r="J10" i="153"/>
  <c r="J11" i="153" s="1"/>
  <c r="AB17" i="159"/>
  <c r="AB16" i="159"/>
  <c r="AB15" i="159"/>
  <c r="AB14" i="159"/>
  <c r="AB13" i="159"/>
  <c r="AB18" i="159" s="1"/>
  <c r="AA12" i="159"/>
  <c r="Z12" i="159"/>
  <c r="Y12" i="159"/>
  <c r="X12" i="159"/>
  <c r="W12" i="159"/>
  <c r="V12" i="159"/>
  <c r="U12" i="159"/>
  <c r="T12" i="159"/>
  <c r="S12" i="159"/>
  <c r="R12" i="159"/>
  <c r="Q12" i="159"/>
  <c r="P12" i="159"/>
  <c r="O12" i="159"/>
  <c r="N12" i="159"/>
  <c r="M12" i="159"/>
  <c r="L12" i="159"/>
  <c r="K12" i="159"/>
  <c r="J12" i="159"/>
  <c r="I12" i="159"/>
  <c r="AB11" i="159"/>
  <c r="AB10" i="159"/>
  <c r="AB9" i="159"/>
  <c r="AB8" i="159"/>
  <c r="AB7" i="159"/>
  <c r="AA42" i="157"/>
  <c r="AA41" i="157"/>
  <c r="O11" i="157"/>
  <c r="O12" i="157" s="1"/>
  <c r="AA34" i="157"/>
  <c r="AA33" i="157"/>
  <c r="AA32" i="157"/>
  <c r="AA31" i="157"/>
  <c r="AA30" i="157"/>
  <c r="AA29" i="157"/>
  <c r="AA28" i="157"/>
  <c r="AA27" i="157"/>
  <c r="AA26" i="157"/>
  <c r="AA25" i="157"/>
  <c r="Z7" i="157"/>
  <c r="Z8" i="157" s="1"/>
  <c r="Z9" i="157" s="1"/>
  <c r="Y24" i="157"/>
  <c r="Y7" i="157" s="1"/>
  <c r="Y8" i="157" s="1"/>
  <c r="Y9" i="157" s="1"/>
  <c r="X24" i="157"/>
  <c r="X7" i="157" s="1"/>
  <c r="X8" i="157" s="1"/>
  <c r="X9" i="157" s="1"/>
  <c r="W24" i="157"/>
  <c r="W7" i="157" s="1"/>
  <c r="W8" i="157" s="1"/>
  <c r="W9" i="157" s="1"/>
  <c r="V24" i="157"/>
  <c r="V7" i="157" s="1"/>
  <c r="V8" i="157" s="1"/>
  <c r="V9" i="157" s="1"/>
  <c r="U24" i="157"/>
  <c r="U7" i="157" s="1"/>
  <c r="U8" i="157" s="1"/>
  <c r="U9" i="157" s="1"/>
  <c r="T24" i="157"/>
  <c r="T7" i="157" s="1"/>
  <c r="T8" i="157" s="1"/>
  <c r="T9" i="157" s="1"/>
  <c r="S24" i="157"/>
  <c r="S7" i="157" s="1"/>
  <c r="S8" i="157" s="1"/>
  <c r="S9" i="157" s="1"/>
  <c r="R24" i="157"/>
  <c r="R7" i="157" s="1"/>
  <c r="R8" i="157" s="1"/>
  <c r="R9" i="157" s="1"/>
  <c r="Q24" i="157"/>
  <c r="Q7" i="157" s="1"/>
  <c r="Q8" i="157" s="1"/>
  <c r="Q9" i="157" s="1"/>
  <c r="P24" i="157"/>
  <c r="P7" i="157" s="1"/>
  <c r="P8" i="157" s="1"/>
  <c r="P9" i="157" s="1"/>
  <c r="O24" i="157"/>
  <c r="O7" i="157" s="1"/>
  <c r="O8" i="157" s="1"/>
  <c r="O9" i="157" s="1"/>
  <c r="N24" i="157"/>
  <c r="N7" i="157" s="1"/>
  <c r="N8" i="157" s="1"/>
  <c r="N9" i="157" s="1"/>
  <c r="M24" i="157"/>
  <c r="M7" i="157" s="1"/>
  <c r="M8" i="157" s="1"/>
  <c r="M9" i="157" s="1"/>
  <c r="L24" i="157"/>
  <c r="K24" i="157"/>
  <c r="K7" i="157" s="1"/>
  <c r="K8" i="157" s="1"/>
  <c r="K9" i="157" s="1"/>
  <c r="J24" i="157"/>
  <c r="J7" i="157" s="1"/>
  <c r="J8" i="157" s="1"/>
  <c r="J9" i="157" s="1"/>
  <c r="I24" i="157"/>
  <c r="I7" i="157" s="1"/>
  <c r="I8" i="157" s="1"/>
  <c r="I9" i="157" s="1"/>
  <c r="H24" i="157"/>
  <c r="H7" i="157" s="1"/>
  <c r="H8" i="157" s="1"/>
  <c r="H9" i="157" s="1"/>
  <c r="G24" i="157"/>
  <c r="G7" i="157" s="1"/>
  <c r="L7" i="157"/>
  <c r="L8" i="157" s="1"/>
  <c r="L9" i="157" s="1"/>
  <c r="G8" i="156"/>
  <c r="AF57" i="155"/>
  <c r="AE57" i="155"/>
  <c r="AD57" i="155"/>
  <c r="AC57" i="155"/>
  <c r="AB57" i="155"/>
  <c r="AA57" i="155"/>
  <c r="Z57" i="155"/>
  <c r="Y57" i="155"/>
  <c r="X57" i="155"/>
  <c r="W57" i="155"/>
  <c r="V57" i="155"/>
  <c r="U57" i="155"/>
  <c r="T57" i="155"/>
  <c r="S57" i="155"/>
  <c r="R57" i="155"/>
  <c r="Q57" i="155"/>
  <c r="P57" i="155"/>
  <c r="O57" i="155"/>
  <c r="N57" i="155"/>
  <c r="AG49" i="155"/>
  <c r="AG47" i="155"/>
  <c r="AG46" i="155"/>
  <c r="AG45" i="155"/>
  <c r="AF44" i="155"/>
  <c r="AE44" i="155"/>
  <c r="AD44" i="155"/>
  <c r="AC44" i="155"/>
  <c r="AB44" i="155"/>
  <c r="AA44" i="155"/>
  <c r="Z44" i="155"/>
  <c r="Y44" i="155"/>
  <c r="X44" i="155"/>
  <c r="W44" i="155"/>
  <c r="V44" i="155"/>
  <c r="U44" i="155"/>
  <c r="T44" i="155"/>
  <c r="S44" i="155"/>
  <c r="R44" i="155"/>
  <c r="Q44" i="155"/>
  <c r="P44" i="155"/>
  <c r="O44" i="155"/>
  <c r="N44" i="155"/>
  <c r="M44" i="155"/>
  <c r="L44" i="155"/>
  <c r="K44" i="155"/>
  <c r="J44" i="155"/>
  <c r="I44" i="155"/>
  <c r="H44" i="155"/>
  <c r="AG43" i="155"/>
  <c r="AG42" i="155"/>
  <c r="AG41" i="155"/>
  <c r="AG40" i="155"/>
  <c r="AF39" i="155"/>
  <c r="AE39" i="155"/>
  <c r="AD39" i="155"/>
  <c r="AC39" i="155"/>
  <c r="AB39" i="155"/>
  <c r="AA39" i="155"/>
  <c r="Z39" i="155"/>
  <c r="Y39" i="155"/>
  <c r="X39" i="155"/>
  <c r="W39" i="155"/>
  <c r="V39" i="155"/>
  <c r="U39" i="155"/>
  <c r="T39" i="155"/>
  <c r="S39" i="155"/>
  <c r="R39" i="155"/>
  <c r="Q39" i="155"/>
  <c r="P39" i="155"/>
  <c r="O39" i="155"/>
  <c r="N39" i="155"/>
  <c r="M39" i="155"/>
  <c r="L39" i="155"/>
  <c r="K39" i="155"/>
  <c r="J39" i="155"/>
  <c r="I39" i="155"/>
  <c r="H39" i="155"/>
  <c r="AG30" i="155"/>
  <c r="AG29" i="155"/>
  <c r="AG25" i="155"/>
  <c r="AG24" i="155"/>
  <c r="AF23" i="155"/>
  <c r="AF26" i="155" s="1"/>
  <c r="AE23" i="155"/>
  <c r="AE26" i="155" s="1"/>
  <c r="AD23" i="155"/>
  <c r="AD26" i="155" s="1"/>
  <c r="AC23" i="155"/>
  <c r="AC26" i="155" s="1"/>
  <c r="AB23" i="155"/>
  <c r="AB26" i="155" s="1"/>
  <c r="AA23" i="155"/>
  <c r="AA26" i="155" s="1"/>
  <c r="Z23" i="155"/>
  <c r="Z26" i="155" s="1"/>
  <c r="Y23" i="155"/>
  <c r="Y26" i="155" s="1"/>
  <c r="X23" i="155"/>
  <c r="X26" i="155" s="1"/>
  <c r="W23" i="155"/>
  <c r="W26" i="155" s="1"/>
  <c r="V23" i="155"/>
  <c r="V26" i="155" s="1"/>
  <c r="U23" i="155"/>
  <c r="U26" i="155" s="1"/>
  <c r="T23" i="155"/>
  <c r="T26" i="155" s="1"/>
  <c r="S23" i="155"/>
  <c r="S26" i="155" s="1"/>
  <c r="R23" i="155"/>
  <c r="R26" i="155" s="1"/>
  <c r="Q23" i="155"/>
  <c r="Q26" i="155" s="1"/>
  <c r="P23" i="155"/>
  <c r="P26" i="155" s="1"/>
  <c r="O23" i="155"/>
  <c r="O26" i="155" s="1"/>
  <c r="N23" i="155"/>
  <c r="N26" i="155" s="1"/>
  <c r="M23" i="155"/>
  <c r="M26" i="155" s="1"/>
  <c r="L23" i="155"/>
  <c r="L26" i="155" s="1"/>
  <c r="K23" i="155"/>
  <c r="K26" i="155" s="1"/>
  <c r="J23" i="155"/>
  <c r="J26" i="155" s="1"/>
  <c r="I23" i="155"/>
  <c r="I26" i="155" s="1"/>
  <c r="AG21" i="155"/>
  <c r="AG20" i="155"/>
  <c r="AF19" i="155"/>
  <c r="AF18" i="155" s="1"/>
  <c r="AE19" i="155"/>
  <c r="AE18" i="155" s="1"/>
  <c r="AD19" i="155"/>
  <c r="AD18" i="155" s="1"/>
  <c r="AC19" i="155"/>
  <c r="AC18" i="155" s="1"/>
  <c r="AB19" i="155"/>
  <c r="AB18" i="155" s="1"/>
  <c r="AA19" i="155"/>
  <c r="AA18" i="155" s="1"/>
  <c r="Z19" i="155"/>
  <c r="Z18" i="155" s="1"/>
  <c r="Y19" i="155"/>
  <c r="Y18" i="155" s="1"/>
  <c r="X19" i="155"/>
  <c r="X18" i="155" s="1"/>
  <c r="W19" i="155"/>
  <c r="W18" i="155" s="1"/>
  <c r="V19" i="155"/>
  <c r="V18" i="155" s="1"/>
  <c r="U19" i="155"/>
  <c r="U18" i="155" s="1"/>
  <c r="T19" i="155"/>
  <c r="T18" i="155" s="1"/>
  <c r="S19" i="155"/>
  <c r="S18" i="155" s="1"/>
  <c r="R19" i="155"/>
  <c r="R18" i="155" s="1"/>
  <c r="Q19" i="155"/>
  <c r="Q18" i="155" s="1"/>
  <c r="P19" i="155"/>
  <c r="P18" i="155" s="1"/>
  <c r="O19" i="155"/>
  <c r="O18" i="155" s="1"/>
  <c r="N19" i="155"/>
  <c r="N18" i="155" s="1"/>
  <c r="M19" i="155"/>
  <c r="M18" i="155" s="1"/>
  <c r="L19" i="155"/>
  <c r="L18" i="155" s="1"/>
  <c r="K19" i="155"/>
  <c r="K18" i="155" s="1"/>
  <c r="J19" i="155"/>
  <c r="J18" i="155" s="1"/>
  <c r="I19" i="155"/>
  <c r="I18" i="155" s="1"/>
  <c r="AG17" i="155"/>
  <c r="AG16" i="155"/>
  <c r="AF15" i="155"/>
  <c r="AF13" i="155" s="1"/>
  <c r="AE15" i="155"/>
  <c r="AE13" i="155" s="1"/>
  <c r="AD15" i="155"/>
  <c r="AD13" i="155" s="1"/>
  <c r="AC15" i="155"/>
  <c r="AC13" i="155" s="1"/>
  <c r="AB15" i="155"/>
  <c r="AA15" i="155"/>
  <c r="AA13" i="155" s="1"/>
  <c r="Z15" i="155"/>
  <c r="Z13" i="155" s="1"/>
  <c r="Y15" i="155"/>
  <c r="Y13" i="155" s="1"/>
  <c r="X15" i="155"/>
  <c r="X13" i="155" s="1"/>
  <c r="W15" i="155"/>
  <c r="W13" i="155" s="1"/>
  <c r="V15" i="155"/>
  <c r="V13" i="155" s="1"/>
  <c r="U15" i="155"/>
  <c r="U13" i="155" s="1"/>
  <c r="T15" i="155"/>
  <c r="T13" i="155" s="1"/>
  <c r="S15" i="155"/>
  <c r="S13" i="155" s="1"/>
  <c r="R15" i="155"/>
  <c r="R13" i="155" s="1"/>
  <c r="Q15" i="155"/>
  <c r="Q13" i="155" s="1"/>
  <c r="P15" i="155"/>
  <c r="P13" i="155" s="1"/>
  <c r="O15" i="155"/>
  <c r="O13" i="155" s="1"/>
  <c r="N15" i="155"/>
  <c r="N13" i="155" s="1"/>
  <c r="M15" i="155"/>
  <c r="M13" i="155" s="1"/>
  <c r="L15" i="155"/>
  <c r="L13" i="155" s="1"/>
  <c r="K15" i="155"/>
  <c r="K13" i="155" s="1"/>
  <c r="J15" i="155"/>
  <c r="I15" i="155"/>
  <c r="I13" i="155" s="1"/>
  <c r="H15" i="155"/>
  <c r="H13" i="155" s="1"/>
  <c r="H7" i="155" s="1"/>
  <c r="AG14" i="155"/>
  <c r="AG12" i="155"/>
  <c r="AG11" i="155"/>
  <c r="AF10" i="155"/>
  <c r="AF8" i="155" s="1"/>
  <c r="AE10" i="155"/>
  <c r="AE8" i="155" s="1"/>
  <c r="AD10" i="155"/>
  <c r="AD8" i="155" s="1"/>
  <c r="AC10" i="155"/>
  <c r="AC8" i="155" s="1"/>
  <c r="AB10" i="155"/>
  <c r="AB8" i="155" s="1"/>
  <c r="AA10" i="155"/>
  <c r="AA8" i="155" s="1"/>
  <c r="Z10" i="155"/>
  <c r="Z8" i="155" s="1"/>
  <c r="Y10" i="155"/>
  <c r="Y8" i="155" s="1"/>
  <c r="X10" i="155"/>
  <c r="X8" i="155" s="1"/>
  <c r="W10" i="155"/>
  <c r="W8" i="155" s="1"/>
  <c r="V10" i="155"/>
  <c r="V8" i="155" s="1"/>
  <c r="U10" i="155"/>
  <c r="U8" i="155" s="1"/>
  <c r="T10" i="155"/>
  <c r="T8" i="155" s="1"/>
  <c r="S10" i="155"/>
  <c r="S8" i="155" s="1"/>
  <c r="R10" i="155"/>
  <c r="R8" i="155" s="1"/>
  <c r="Q10" i="155"/>
  <c r="Q8" i="155" s="1"/>
  <c r="P10" i="155"/>
  <c r="P8" i="155" s="1"/>
  <c r="O10" i="155"/>
  <c r="N10" i="155"/>
  <c r="N8" i="155" s="1"/>
  <c r="M10" i="155"/>
  <c r="M8" i="155" s="1"/>
  <c r="L10" i="155"/>
  <c r="L8" i="155" s="1"/>
  <c r="K10" i="155"/>
  <c r="K8" i="155" s="1"/>
  <c r="J10" i="155"/>
  <c r="I10" i="155"/>
  <c r="I8" i="155" s="1"/>
  <c r="H10" i="155"/>
  <c r="H8" i="155" s="1"/>
  <c r="AG9" i="155"/>
  <c r="O8" i="155"/>
  <c r="AF13" i="154"/>
  <c r="AF14" i="154" s="1"/>
  <c r="AE13" i="154"/>
  <c r="AD13" i="154"/>
  <c r="AC13" i="154"/>
  <c r="AB13" i="154"/>
  <c r="X13" i="154"/>
  <c r="W13" i="154"/>
  <c r="V13" i="154"/>
  <c r="U13" i="154"/>
  <c r="T13" i="154"/>
  <c r="S13" i="154"/>
  <c r="R13" i="154"/>
  <c r="R14" i="154" s="1"/>
  <c r="Q13" i="154"/>
  <c r="Q14" i="154" s="1"/>
  <c r="P13" i="154"/>
  <c r="O13" i="154"/>
  <c r="N13" i="154"/>
  <c r="M13" i="154"/>
  <c r="L13" i="154"/>
  <c r="K13" i="154"/>
  <c r="J13" i="154"/>
  <c r="I13" i="154"/>
  <c r="AF10" i="154"/>
  <c r="AE10" i="154"/>
  <c r="AD10" i="154"/>
  <c r="AC10" i="154"/>
  <c r="AC14" i="154" s="1"/>
  <c r="AB10" i="154"/>
  <c r="AB14" i="154" s="1"/>
  <c r="X10" i="154"/>
  <c r="W10" i="154"/>
  <c r="V10" i="154"/>
  <c r="U10" i="154"/>
  <c r="T10" i="154"/>
  <c r="S10" i="154"/>
  <c r="R10" i="154"/>
  <c r="Q10" i="154"/>
  <c r="P10" i="154"/>
  <c r="O10" i="154"/>
  <c r="N10" i="154"/>
  <c r="M10" i="154"/>
  <c r="L10" i="154"/>
  <c r="K10" i="154"/>
  <c r="J10" i="154"/>
  <c r="I10" i="154"/>
  <c r="I14" i="154" s="1"/>
  <c r="H10" i="154"/>
  <c r="H14" i="154" s="1"/>
  <c r="H15" i="154" s="1"/>
  <c r="AG9" i="154"/>
  <c r="AG8" i="154"/>
  <c r="AG7" i="154"/>
  <c r="J19" i="159" l="1"/>
  <c r="M19" i="159"/>
  <c r="X19" i="159"/>
  <c r="O48" i="155"/>
  <c r="O50" i="155" s="1"/>
  <c r="I48" i="155"/>
  <c r="I50" i="155" s="1"/>
  <c r="U48" i="155"/>
  <c r="U50" i="155" s="1"/>
  <c r="AA48" i="155"/>
  <c r="AA50" i="155" s="1"/>
  <c r="S48" i="155"/>
  <c r="S50" i="155" s="1"/>
  <c r="AE48" i="155"/>
  <c r="AE50" i="155" s="1"/>
  <c r="M48" i="155"/>
  <c r="M50" i="155" s="1"/>
  <c r="Y48" i="155"/>
  <c r="Y50" i="155" s="1"/>
  <c r="AC7" i="155"/>
  <c r="AC22" i="155" s="1"/>
  <c r="AC27" i="155" s="1"/>
  <c r="AC31" i="155" s="1"/>
  <c r="AC32" i="155" s="1"/>
  <c r="AC28" i="155" s="1"/>
  <c r="AC33" i="155" s="1"/>
  <c r="J48" i="155"/>
  <c r="J50" i="155" s="1"/>
  <c r="P48" i="155"/>
  <c r="P50" i="155" s="1"/>
  <c r="AB48" i="155"/>
  <c r="AB50" i="155" s="1"/>
  <c r="K48" i="155"/>
  <c r="K50" i="155" s="1"/>
  <c r="W48" i="155"/>
  <c r="W50" i="155" s="1"/>
  <c r="L48" i="155"/>
  <c r="L50" i="155" s="1"/>
  <c r="R48" i="155"/>
  <c r="R50" i="155" s="1"/>
  <c r="X48" i="155"/>
  <c r="X50" i="155" s="1"/>
  <c r="AD48" i="155"/>
  <c r="AD50" i="155" s="1"/>
  <c r="V48" i="155"/>
  <c r="V50" i="155" s="1"/>
  <c r="Q48" i="155"/>
  <c r="Q50" i="155" s="1"/>
  <c r="AC48" i="155"/>
  <c r="AC50" i="155" s="1"/>
  <c r="N48" i="155"/>
  <c r="N50" i="155" s="1"/>
  <c r="T48" i="155"/>
  <c r="T50" i="155" s="1"/>
  <c r="Z48" i="155"/>
  <c r="Z50" i="155" s="1"/>
  <c r="AF48" i="155"/>
  <c r="AF50" i="155" s="1"/>
  <c r="AA14" i="154"/>
  <c r="AA15" i="154" s="1"/>
  <c r="M14" i="154"/>
  <c r="S14" i="154"/>
  <c r="S15" i="154" s="1"/>
  <c r="AG10" i="154"/>
  <c r="J14" i="154"/>
  <c r="P14" i="154"/>
  <c r="P15" i="154" s="1"/>
  <c r="V14" i="154"/>
  <c r="K14" i="154"/>
  <c r="K15" i="154" s="1"/>
  <c r="W14" i="154"/>
  <c r="W15" i="154" s="1"/>
  <c r="L14" i="154"/>
  <c r="L15" i="154" s="1"/>
  <c r="X14" i="154"/>
  <c r="X15" i="154" s="1"/>
  <c r="N14" i="154"/>
  <c r="N15" i="154" s="1"/>
  <c r="T14" i="154"/>
  <c r="T15" i="154" s="1"/>
  <c r="O14" i="154"/>
  <c r="O15" i="154" s="1"/>
  <c r="U14" i="154"/>
  <c r="AD14" i="154"/>
  <c r="AD15" i="154" s="1"/>
  <c r="AE14" i="154"/>
  <c r="P7" i="155"/>
  <c r="P22" i="155" s="1"/>
  <c r="P27" i="155" s="1"/>
  <c r="P31" i="155" s="1"/>
  <c r="P32" i="155" s="1"/>
  <c r="P28" i="155" s="1"/>
  <c r="P33" i="155" s="1"/>
  <c r="V7" i="155"/>
  <c r="V22" i="155" s="1"/>
  <c r="V27" i="155" s="1"/>
  <c r="V31" i="155" s="1"/>
  <c r="V32" i="155" s="1"/>
  <c r="V28" i="155" s="1"/>
  <c r="V33" i="155" s="1"/>
  <c r="AA7" i="155"/>
  <c r="AA22" i="155" s="1"/>
  <c r="AA27" i="155" s="1"/>
  <c r="S11" i="157"/>
  <c r="S12" i="157" s="1"/>
  <c r="L19" i="159"/>
  <c r="R7" i="155"/>
  <c r="S7" i="155"/>
  <c r="S22" i="155" s="1"/>
  <c r="S27" i="155" s="1"/>
  <c r="X7" i="155"/>
  <c r="X22" i="155" s="1"/>
  <c r="X27" i="155" s="1"/>
  <c r="X31" i="155" s="1"/>
  <c r="X32" i="155" s="1"/>
  <c r="X28" i="155" s="1"/>
  <c r="X33" i="155" s="1"/>
  <c r="U7" i="155"/>
  <c r="U22" i="155" s="1"/>
  <c r="U27" i="155" s="1"/>
  <c r="Z7" i="155"/>
  <c r="Z22" i="155" s="1"/>
  <c r="Z27" i="155" s="1"/>
  <c r="U19" i="159"/>
  <c r="I15" i="154"/>
  <c r="AF15" i="154"/>
  <c r="N7" i="155"/>
  <c r="N22" i="155" s="1"/>
  <c r="N27" i="155" s="1"/>
  <c r="N31" i="155" s="1"/>
  <c r="N32" i="155" s="1"/>
  <c r="N28" i="155" s="1"/>
  <c r="N33" i="155" s="1"/>
  <c r="J11" i="157"/>
  <c r="J12" i="157" s="1"/>
  <c r="P11" i="157"/>
  <c r="P12" i="157" s="1"/>
  <c r="V11" i="157"/>
  <c r="V12" i="157" s="1"/>
  <c r="U15" i="154"/>
  <c r="K11" i="157"/>
  <c r="K12" i="157" s="1"/>
  <c r="W11" i="157"/>
  <c r="W12" i="157" s="1"/>
  <c r="AB7" i="155"/>
  <c r="AB22" i="155" s="1"/>
  <c r="AB27" i="155" s="1"/>
  <c r="AB31" i="155" s="1"/>
  <c r="AB32" i="155" s="1"/>
  <c r="AB28" i="155" s="1"/>
  <c r="AB33" i="155" s="1"/>
  <c r="Y7" i="155"/>
  <c r="Y22" i="155" s="1"/>
  <c r="Y27" i="155" s="1"/>
  <c r="Y31" i="155" s="1"/>
  <c r="Y32" i="155" s="1"/>
  <c r="Y28" i="155" s="1"/>
  <c r="Y33" i="155" s="1"/>
  <c r="AD7" i="155"/>
  <c r="AD22" i="155" s="1"/>
  <c r="AD27" i="155" s="1"/>
  <c r="V15" i="154"/>
  <c r="T11" i="157"/>
  <c r="T12" i="157" s="1"/>
  <c r="AE15" i="154"/>
  <c r="K7" i="155"/>
  <c r="K22" i="155" s="1"/>
  <c r="K27" i="155" s="1"/>
  <c r="R22" i="155"/>
  <c r="R27" i="155" s="1"/>
  <c r="R31" i="155" s="1"/>
  <c r="R32" i="155" s="1"/>
  <c r="R28" i="155" s="1"/>
  <c r="R33" i="155" s="1"/>
  <c r="AE7" i="155"/>
  <c r="AE22" i="155" s="1"/>
  <c r="AE27" i="155" s="1"/>
  <c r="G11" i="157"/>
  <c r="G12" i="157" s="1"/>
  <c r="L11" i="157"/>
  <c r="L12" i="157" s="1"/>
  <c r="R11" i="157"/>
  <c r="R12" i="157" s="1"/>
  <c r="X11" i="157"/>
  <c r="X12" i="157" s="1"/>
  <c r="P19" i="159"/>
  <c r="I19" i="159"/>
  <c r="N19" i="159"/>
  <c r="Z19" i="159"/>
  <c r="M7" i="155"/>
  <c r="M22" i="155" s="1"/>
  <c r="M27" i="155" s="1"/>
  <c r="M31" i="155" s="1"/>
  <c r="M32" i="155" s="1"/>
  <c r="M28" i="155" s="1"/>
  <c r="M33" i="155" s="1"/>
  <c r="Z11" i="157"/>
  <c r="Z12" i="157" s="1"/>
  <c r="Q15" i="154"/>
  <c r="AB15" i="154"/>
  <c r="O7" i="155"/>
  <c r="O22" i="155" s="1"/>
  <c r="O27" i="155" s="1"/>
  <c r="AG15" i="155"/>
  <c r="AG13" i="155" s="1"/>
  <c r="AF7" i="155"/>
  <c r="AF22" i="155" s="1"/>
  <c r="AF27" i="155" s="1"/>
  <c r="AF31" i="155" s="1"/>
  <c r="AF32" i="155" s="1"/>
  <c r="AF28" i="155" s="1"/>
  <c r="AF33" i="155" s="1"/>
  <c r="H19" i="159"/>
  <c r="Q19" i="159"/>
  <c r="N11" i="157"/>
  <c r="N12" i="157" s="1"/>
  <c r="R15" i="154"/>
  <c r="AC15" i="154"/>
  <c r="AG10" i="155"/>
  <c r="L7" i="155"/>
  <c r="L22" i="155" s="1"/>
  <c r="L27" i="155" s="1"/>
  <c r="L31" i="155" s="1"/>
  <c r="L32" i="155" s="1"/>
  <c r="L28" i="155" s="1"/>
  <c r="L33" i="155" s="1"/>
  <c r="W7" i="155"/>
  <c r="W22" i="155" s="1"/>
  <c r="W27" i="155" s="1"/>
  <c r="AB12" i="159"/>
  <c r="T19" i="159"/>
  <c r="T7" i="155"/>
  <c r="T22" i="155" s="1"/>
  <c r="T27" i="155" s="1"/>
  <c r="J15" i="154"/>
  <c r="H11" i="157"/>
  <c r="H12" i="157" s="1"/>
  <c r="M15" i="154"/>
  <c r="Q7" i="155"/>
  <c r="Q22" i="155" s="1"/>
  <c r="Q27" i="155" s="1"/>
  <c r="Q31" i="155" s="1"/>
  <c r="Q32" i="155" s="1"/>
  <c r="Q28" i="155" s="1"/>
  <c r="Q33" i="155" s="1"/>
  <c r="AG44" i="155"/>
  <c r="O19" i="159"/>
  <c r="AA19" i="159"/>
  <c r="Y19" i="159"/>
  <c r="U31" i="155"/>
  <c r="U32" i="155" s="1"/>
  <c r="U28" i="155" s="1"/>
  <c r="U33" i="155" s="1"/>
  <c r="J8" i="155"/>
  <c r="AG19" i="155"/>
  <c r="AG18" i="155"/>
  <c r="AG23" i="155"/>
  <c r="I7" i="155"/>
  <c r="I22" i="155" s="1"/>
  <c r="I27" i="155" s="1"/>
  <c r="I11" i="157"/>
  <c r="I12" i="157" s="1"/>
  <c r="M11" i="157"/>
  <c r="M12" i="157" s="1"/>
  <c r="Q11" i="157"/>
  <c r="Q12" i="157" s="1"/>
  <c r="U11" i="157"/>
  <c r="U12" i="157" s="1"/>
  <c r="Y11" i="157"/>
  <c r="Y12" i="157" s="1"/>
  <c r="K19" i="159"/>
  <c r="R19" i="159"/>
  <c r="V19" i="159"/>
  <c r="AG26" i="155"/>
  <c r="AG39" i="155"/>
  <c r="H48" i="155"/>
  <c r="G8" i="157"/>
  <c r="G9" i="157" s="1"/>
  <c r="AA7" i="157"/>
  <c r="AA24" i="157"/>
  <c r="S19" i="159"/>
  <c r="W19" i="159"/>
  <c r="E42" i="136"/>
  <c r="E40" i="136"/>
  <c r="E37" i="136"/>
  <c r="E36" i="136"/>
  <c r="E35" i="136"/>
  <c r="E34" i="136"/>
  <c r="E33" i="136"/>
  <c r="AB19" i="159" l="1"/>
  <c r="AA31" i="155"/>
  <c r="AA32" i="155" s="1"/>
  <c r="AA28" i="155" s="1"/>
  <c r="AA33" i="155" s="1"/>
  <c r="E38" i="136"/>
  <c r="AA12" i="157"/>
  <c r="E43" i="136"/>
  <c r="W31" i="155"/>
  <c r="W32" i="155" s="1"/>
  <c r="W28" i="155" s="1"/>
  <c r="W33" i="155" s="1"/>
  <c r="AE31" i="155"/>
  <c r="AE32" i="155" s="1"/>
  <c r="AE28" i="155" s="1"/>
  <c r="AE33" i="155" s="1"/>
  <c r="Z31" i="155"/>
  <c r="Z32" i="155" s="1"/>
  <c r="Z28" i="155" s="1"/>
  <c r="Z33" i="155" s="1"/>
  <c r="AA8" i="157"/>
  <c r="AA9" i="157" s="1"/>
  <c r="AA11" i="157"/>
  <c r="O31" i="155"/>
  <c r="O32" i="155" s="1"/>
  <c r="O28" i="155" s="1"/>
  <c r="O33" i="155" s="1"/>
  <c r="S31" i="155"/>
  <c r="S32" i="155" s="1"/>
  <c r="S28" i="155" s="1"/>
  <c r="S33" i="155" s="1"/>
  <c r="J7" i="155"/>
  <c r="J22" i="155" s="1"/>
  <c r="J27" i="155" s="1"/>
  <c r="AG8" i="155"/>
  <c r="I31" i="155"/>
  <c r="I32" i="155" s="1"/>
  <c r="I28" i="155" s="1"/>
  <c r="I33" i="155" s="1"/>
  <c r="K32" i="155"/>
  <c r="K28" i="155" s="1"/>
  <c r="K33" i="155" s="1"/>
  <c r="AG48" i="155"/>
  <c r="H50" i="155"/>
  <c r="T31" i="155"/>
  <c r="T32" i="155" s="1"/>
  <c r="T28" i="155" s="1"/>
  <c r="T33" i="155" s="1"/>
  <c r="AD31" i="155"/>
  <c r="AD32" i="155" s="1"/>
  <c r="AD28" i="155" s="1"/>
  <c r="AD33" i="155" s="1"/>
  <c r="E44" i="136" l="1"/>
  <c r="E45" i="136" s="1"/>
  <c r="E47" i="136" s="1"/>
  <c r="E48" i="136"/>
  <c r="E49" i="136" s="1"/>
  <c r="AG22" i="155"/>
  <c r="AG50" i="155"/>
  <c r="H51" i="155"/>
  <c r="I51" i="155" s="1"/>
  <c r="J51" i="155" s="1"/>
  <c r="K51" i="155" s="1"/>
  <c r="L51" i="155" s="1"/>
  <c r="M51" i="155" s="1"/>
  <c r="N51" i="155" s="1"/>
  <c r="O51" i="155" s="1"/>
  <c r="P51" i="155" s="1"/>
  <c r="Q51" i="155" s="1"/>
  <c r="R51" i="155" s="1"/>
  <c r="S51" i="155" s="1"/>
  <c r="T51" i="155" s="1"/>
  <c r="U51" i="155" s="1"/>
  <c r="AG57" i="155" s="1"/>
  <c r="AG7" i="155"/>
  <c r="J31" i="155"/>
  <c r="J32" i="155" s="1"/>
  <c r="J28" i="155" s="1"/>
  <c r="J33" i="155" s="1"/>
  <c r="H68" i="127"/>
  <c r="H67" i="127"/>
  <c r="H66" i="127"/>
  <c r="H65" i="127"/>
  <c r="H64" i="127"/>
  <c r="H63" i="127"/>
  <c r="H62" i="127"/>
  <c r="H61" i="127"/>
  <c r="E75" i="126"/>
  <c r="B83" i="94" l="1"/>
  <c r="AG27" i="155"/>
  <c r="H32" i="155"/>
  <c r="H28" i="155" s="1"/>
  <c r="H33" i="155" s="1"/>
  <c r="AG31" i="155"/>
  <c r="E76" i="126"/>
  <c r="AG32" i="155" l="1"/>
  <c r="DU77" i="126"/>
  <c r="E17" i="126"/>
  <c r="M117" i="127"/>
  <c r="G117" i="127" s="1"/>
  <c r="L24" i="127"/>
  <c r="L23" i="127"/>
  <c r="L13" i="127"/>
  <c r="L12" i="127"/>
  <c r="L10" i="127"/>
  <c r="I70" i="127" l="1"/>
  <c r="I69" i="127"/>
  <c r="I67" i="127"/>
  <c r="I68" i="127"/>
  <c r="I90" i="127"/>
  <c r="I89" i="127"/>
  <c r="J89" i="127" s="1"/>
  <c r="I62" i="127"/>
  <c r="J62" i="127" s="1"/>
  <c r="I61" i="127"/>
  <c r="J61" i="127" s="1"/>
  <c r="I64" i="127"/>
  <c r="I63" i="127"/>
  <c r="J63" i="127" s="1"/>
  <c r="AG28" i="155"/>
  <c r="AG33" i="155"/>
  <c r="D22" i="130"/>
  <c r="D23" i="130" s="1"/>
  <c r="G23" i="151"/>
  <c r="F23" i="151"/>
  <c r="G13" i="151"/>
  <c r="F13" i="151"/>
  <c r="G8" i="141"/>
  <c r="T104" i="127"/>
  <c r="U104" i="127" s="1"/>
  <c r="L114" i="127" s="1"/>
  <c r="L117" i="127"/>
  <c r="H117" i="127" s="1"/>
  <c r="K117" i="127"/>
  <c r="E51" i="136"/>
  <c r="E56" i="136"/>
  <c r="F24" i="130"/>
  <c r="E24" i="130"/>
  <c r="E22" i="130"/>
  <c r="F22" i="130"/>
  <c r="DV45" i="126"/>
  <c r="DV49" i="126"/>
  <c r="DV50" i="126"/>
  <c r="DV55" i="126"/>
  <c r="DV54" i="126"/>
  <c r="D59" i="126"/>
  <c r="D56" i="126"/>
  <c r="D53" i="126"/>
  <c r="D40" i="126"/>
  <c r="D37" i="126"/>
  <c r="D34" i="126"/>
  <c r="D21" i="126"/>
  <c r="D18" i="126"/>
  <c r="D15" i="126"/>
  <c r="DV59" i="126"/>
  <c r="DU59" i="126"/>
  <c r="DT59" i="126"/>
  <c r="DS59" i="126"/>
  <c r="DR59" i="126"/>
  <c r="DQ59" i="126"/>
  <c r="DP59" i="126"/>
  <c r="DO59" i="126"/>
  <c r="DN59" i="126"/>
  <c r="DM59" i="126"/>
  <c r="DL59" i="126"/>
  <c r="DK59" i="126"/>
  <c r="DJ59" i="126"/>
  <c r="DI59" i="126"/>
  <c r="DH59" i="126"/>
  <c r="DG59" i="126"/>
  <c r="DF59" i="126"/>
  <c r="DE59" i="126"/>
  <c r="DD59" i="126"/>
  <c r="DC59" i="126"/>
  <c r="DB59" i="126"/>
  <c r="DA59" i="126"/>
  <c r="CZ59" i="126"/>
  <c r="CY59" i="126"/>
  <c r="CX59" i="126"/>
  <c r="CW59" i="126"/>
  <c r="CV59" i="126"/>
  <c r="CU59" i="126"/>
  <c r="CT59" i="126"/>
  <c r="CS59" i="126"/>
  <c r="CR59" i="126"/>
  <c r="CQ59" i="126"/>
  <c r="CP59" i="126"/>
  <c r="CO59" i="126"/>
  <c r="CN59" i="126"/>
  <c r="CM59" i="126"/>
  <c r="CL59" i="126"/>
  <c r="CK59" i="126"/>
  <c r="CJ59" i="126"/>
  <c r="CI59" i="126"/>
  <c r="CH59" i="126"/>
  <c r="CG59" i="126"/>
  <c r="CF59" i="126"/>
  <c r="CE59" i="126"/>
  <c r="CD59" i="126"/>
  <c r="CC59" i="126"/>
  <c r="CB59" i="126"/>
  <c r="CA59" i="126"/>
  <c r="BZ59" i="126"/>
  <c r="BY59" i="126"/>
  <c r="BX59" i="126"/>
  <c r="BW59" i="126"/>
  <c r="BV59" i="126"/>
  <c r="BU59" i="126"/>
  <c r="BT59" i="126"/>
  <c r="BS59" i="126"/>
  <c r="BR59" i="126"/>
  <c r="BQ59" i="126"/>
  <c r="BP59" i="126"/>
  <c r="BO59" i="126"/>
  <c r="BN59" i="126"/>
  <c r="BM59" i="126"/>
  <c r="BL59" i="126"/>
  <c r="BK59" i="126"/>
  <c r="BJ59" i="126"/>
  <c r="BI59" i="126"/>
  <c r="BH59" i="126"/>
  <c r="BG59" i="126"/>
  <c r="BF59" i="126"/>
  <c r="BE59" i="126"/>
  <c r="BD59" i="126"/>
  <c r="BC59" i="126"/>
  <c r="BB59" i="126"/>
  <c r="BA59" i="126"/>
  <c r="AZ59" i="126"/>
  <c r="AY59" i="126"/>
  <c r="AX59" i="126"/>
  <c r="AW59" i="126"/>
  <c r="AV59" i="126"/>
  <c r="AU59" i="126"/>
  <c r="AT59" i="126"/>
  <c r="AS59" i="126"/>
  <c r="AR59" i="126"/>
  <c r="AQ59" i="126"/>
  <c r="AP59" i="126"/>
  <c r="AO59" i="126"/>
  <c r="AN59" i="126"/>
  <c r="AM59" i="126"/>
  <c r="AL59" i="126"/>
  <c r="AK59" i="126"/>
  <c r="AJ59" i="126"/>
  <c r="AI59" i="126"/>
  <c r="AH59" i="126"/>
  <c r="AG59" i="126"/>
  <c r="AF59" i="126"/>
  <c r="AE59" i="126"/>
  <c r="AD59" i="126"/>
  <c r="AC59" i="126"/>
  <c r="AB59" i="126"/>
  <c r="AA59" i="126"/>
  <c r="Z59" i="126"/>
  <c r="Y59" i="126"/>
  <c r="X59" i="126"/>
  <c r="W59" i="126"/>
  <c r="V59" i="126"/>
  <c r="U59" i="126"/>
  <c r="T59" i="126"/>
  <c r="S59" i="126"/>
  <c r="R59" i="126"/>
  <c r="Q59" i="126"/>
  <c r="P59" i="126"/>
  <c r="O59" i="126"/>
  <c r="N59" i="126"/>
  <c r="M59" i="126"/>
  <c r="L59" i="126"/>
  <c r="K59" i="126"/>
  <c r="J59" i="126"/>
  <c r="I59" i="126"/>
  <c r="H59" i="126"/>
  <c r="G59" i="126"/>
  <c r="F59" i="126"/>
  <c r="E59" i="126"/>
  <c r="DV58" i="126"/>
  <c r="DU58" i="126"/>
  <c r="DT58" i="126"/>
  <c r="DS58" i="126"/>
  <c r="DR58" i="126"/>
  <c r="DQ58" i="126"/>
  <c r="DP58" i="126"/>
  <c r="DO58" i="126"/>
  <c r="DN58" i="126"/>
  <c r="DM58" i="126"/>
  <c r="DL58" i="126"/>
  <c r="DK58" i="126"/>
  <c r="DJ58" i="126"/>
  <c r="DI58" i="126"/>
  <c r="DH58" i="126"/>
  <c r="DG58" i="126"/>
  <c r="DF58" i="126"/>
  <c r="DE58" i="126"/>
  <c r="DD58" i="126"/>
  <c r="DC58" i="126"/>
  <c r="DB58" i="126"/>
  <c r="DA58" i="126"/>
  <c r="CZ58" i="126"/>
  <c r="CY58" i="126"/>
  <c r="CX58" i="126"/>
  <c r="CW58" i="126"/>
  <c r="CV58" i="126"/>
  <c r="CU58" i="126"/>
  <c r="CT58" i="126"/>
  <c r="CS58" i="126"/>
  <c r="CR58" i="126"/>
  <c r="CQ58" i="126"/>
  <c r="CP58" i="126"/>
  <c r="CO58" i="126"/>
  <c r="CN58" i="126"/>
  <c r="CM58" i="126"/>
  <c r="CL58" i="126"/>
  <c r="CK58" i="126"/>
  <c r="CJ58" i="126"/>
  <c r="CI58" i="126"/>
  <c r="CH58" i="126"/>
  <c r="CG58" i="126"/>
  <c r="CF58" i="126"/>
  <c r="CE58" i="126"/>
  <c r="CD58" i="126"/>
  <c r="CC58" i="126"/>
  <c r="CB58" i="126"/>
  <c r="CA58" i="126"/>
  <c r="BZ58" i="126"/>
  <c r="BY58" i="126"/>
  <c r="BX58" i="126"/>
  <c r="BW58" i="126"/>
  <c r="BV58" i="126"/>
  <c r="BU58" i="126"/>
  <c r="BT58" i="126"/>
  <c r="BS58" i="126"/>
  <c r="BR58" i="126"/>
  <c r="BQ58" i="126"/>
  <c r="BP58" i="126"/>
  <c r="BO58" i="126"/>
  <c r="BN58" i="126"/>
  <c r="BM58" i="126"/>
  <c r="BL58" i="126"/>
  <c r="BK58" i="126"/>
  <c r="BJ58" i="126"/>
  <c r="BI58" i="126"/>
  <c r="BH58" i="126"/>
  <c r="BG58" i="126"/>
  <c r="BF58" i="126"/>
  <c r="BE58" i="126"/>
  <c r="BD58" i="126"/>
  <c r="BC58" i="126"/>
  <c r="BB58" i="126"/>
  <c r="BA58" i="126"/>
  <c r="AZ58" i="126"/>
  <c r="AY58" i="126"/>
  <c r="AX58" i="126"/>
  <c r="AW58" i="126"/>
  <c r="AV58" i="126"/>
  <c r="AU58" i="126"/>
  <c r="AT58" i="126"/>
  <c r="AS58" i="126"/>
  <c r="AR58" i="126"/>
  <c r="AQ58" i="126"/>
  <c r="AP58" i="126"/>
  <c r="AO58" i="126"/>
  <c r="AN58" i="126"/>
  <c r="AM58" i="126"/>
  <c r="AL58" i="126"/>
  <c r="AK58" i="126"/>
  <c r="AJ58" i="126"/>
  <c r="AI58" i="126"/>
  <c r="AH58" i="126"/>
  <c r="AG58" i="126"/>
  <c r="AF58" i="126"/>
  <c r="AE58" i="126"/>
  <c r="AD58" i="126"/>
  <c r="AC58" i="126"/>
  <c r="AB58" i="126"/>
  <c r="AA58" i="126"/>
  <c r="Z58" i="126"/>
  <c r="Y58" i="126"/>
  <c r="X58" i="126"/>
  <c r="W58" i="126"/>
  <c r="V58" i="126"/>
  <c r="U58" i="126"/>
  <c r="T58" i="126"/>
  <c r="S58" i="126"/>
  <c r="R58" i="126"/>
  <c r="Q58" i="126"/>
  <c r="P58" i="126"/>
  <c r="O58" i="126"/>
  <c r="N58" i="126"/>
  <c r="M58" i="126"/>
  <c r="L58" i="126"/>
  <c r="K58" i="126"/>
  <c r="J58" i="126"/>
  <c r="I58" i="126"/>
  <c r="H58" i="126"/>
  <c r="G58" i="126"/>
  <c r="F58" i="126"/>
  <c r="E58" i="126"/>
  <c r="DV57" i="126"/>
  <c r="DU57" i="126"/>
  <c r="DT57" i="126"/>
  <c r="DS57" i="126"/>
  <c r="DR57" i="126"/>
  <c r="DQ57" i="126"/>
  <c r="DP57" i="126"/>
  <c r="DO57" i="126"/>
  <c r="DN57" i="126"/>
  <c r="DM57" i="126"/>
  <c r="DL57" i="126"/>
  <c r="DK57" i="126"/>
  <c r="DJ57" i="126"/>
  <c r="DI57" i="126"/>
  <c r="DH57" i="126"/>
  <c r="DG57" i="126"/>
  <c r="DF57" i="126"/>
  <c r="DE57" i="126"/>
  <c r="DD57" i="126"/>
  <c r="DC57" i="126"/>
  <c r="DB57" i="126"/>
  <c r="DA57" i="126"/>
  <c r="CZ57" i="126"/>
  <c r="CY57" i="126"/>
  <c r="CX57" i="126"/>
  <c r="CW57" i="126"/>
  <c r="CV57" i="126"/>
  <c r="CU57" i="126"/>
  <c r="CT57" i="126"/>
  <c r="CS57" i="126"/>
  <c r="CR57" i="126"/>
  <c r="CQ57" i="126"/>
  <c r="CP57" i="126"/>
  <c r="CO57" i="126"/>
  <c r="CN57" i="126"/>
  <c r="CM57" i="126"/>
  <c r="CL57" i="126"/>
  <c r="CK57" i="126"/>
  <c r="CJ57" i="126"/>
  <c r="CI57" i="126"/>
  <c r="CH57" i="126"/>
  <c r="CG57" i="126"/>
  <c r="CF57" i="126"/>
  <c r="CE57" i="126"/>
  <c r="CD57" i="126"/>
  <c r="CC57" i="126"/>
  <c r="CB57" i="126"/>
  <c r="CA57" i="126"/>
  <c r="BZ57" i="126"/>
  <c r="BY57" i="126"/>
  <c r="BX57" i="126"/>
  <c r="BW57" i="126"/>
  <c r="BV57" i="126"/>
  <c r="BU57" i="126"/>
  <c r="BT57" i="126"/>
  <c r="BS57" i="126"/>
  <c r="BR57" i="126"/>
  <c r="BQ57" i="126"/>
  <c r="BP57" i="126"/>
  <c r="BO57" i="126"/>
  <c r="BN57" i="126"/>
  <c r="BM57" i="126"/>
  <c r="BL57" i="126"/>
  <c r="BK57" i="126"/>
  <c r="BJ57" i="126"/>
  <c r="BI57" i="126"/>
  <c r="BH57" i="126"/>
  <c r="BG57" i="126"/>
  <c r="BF57" i="126"/>
  <c r="BE57" i="126"/>
  <c r="BD57" i="126"/>
  <c r="BC57" i="126"/>
  <c r="BB57" i="126"/>
  <c r="BA57" i="126"/>
  <c r="AZ57" i="126"/>
  <c r="AY57" i="126"/>
  <c r="AX57" i="126"/>
  <c r="AW57" i="126"/>
  <c r="AV57" i="126"/>
  <c r="AU57" i="126"/>
  <c r="AT57" i="126"/>
  <c r="AS57" i="126"/>
  <c r="AR57" i="126"/>
  <c r="AQ57" i="126"/>
  <c r="AP57" i="126"/>
  <c r="AO57" i="126"/>
  <c r="AN57" i="126"/>
  <c r="AM57" i="126"/>
  <c r="AL57" i="126"/>
  <c r="AK57" i="126"/>
  <c r="AJ57" i="126"/>
  <c r="AI57" i="126"/>
  <c r="AH57" i="126"/>
  <c r="AG57" i="126"/>
  <c r="AF57" i="126"/>
  <c r="AE57" i="126"/>
  <c r="AD57" i="126"/>
  <c r="AC57" i="126"/>
  <c r="AB57" i="126"/>
  <c r="AA57" i="126"/>
  <c r="Z57" i="126"/>
  <c r="Y57" i="126"/>
  <c r="X57" i="126"/>
  <c r="W57" i="126"/>
  <c r="V57" i="126"/>
  <c r="U57" i="126"/>
  <c r="T57" i="126"/>
  <c r="S57" i="126"/>
  <c r="R57" i="126"/>
  <c r="Q57" i="126"/>
  <c r="P57" i="126"/>
  <c r="O57" i="126"/>
  <c r="N57" i="126"/>
  <c r="M57" i="126"/>
  <c r="L57" i="126"/>
  <c r="K57" i="126"/>
  <c r="J57" i="126"/>
  <c r="I57" i="126"/>
  <c r="H57" i="126"/>
  <c r="G57" i="126"/>
  <c r="F57" i="126"/>
  <c r="E57" i="126"/>
  <c r="DV56" i="126"/>
  <c r="DU56" i="126"/>
  <c r="DT56" i="126"/>
  <c r="DS56" i="126"/>
  <c r="DR56" i="126"/>
  <c r="DQ56" i="126"/>
  <c r="DP56" i="126"/>
  <c r="DO56" i="126"/>
  <c r="DN56" i="126"/>
  <c r="DM56" i="126"/>
  <c r="DL56" i="126"/>
  <c r="DK56" i="126"/>
  <c r="DJ56" i="126"/>
  <c r="DI56" i="126"/>
  <c r="DH56" i="126"/>
  <c r="DG56" i="126"/>
  <c r="DF56" i="126"/>
  <c r="DE56" i="126"/>
  <c r="DD56" i="126"/>
  <c r="DC56" i="126"/>
  <c r="DB56" i="126"/>
  <c r="DA56" i="126"/>
  <c r="CZ56" i="126"/>
  <c r="CY56" i="126"/>
  <c r="CX56" i="126"/>
  <c r="CW56" i="126"/>
  <c r="CV56" i="126"/>
  <c r="CU56" i="126"/>
  <c r="CT56" i="126"/>
  <c r="CS56" i="126"/>
  <c r="CR56" i="126"/>
  <c r="CQ56" i="126"/>
  <c r="CP56" i="126"/>
  <c r="CO56" i="126"/>
  <c r="CN56" i="126"/>
  <c r="CM56" i="126"/>
  <c r="CL56" i="126"/>
  <c r="CK56" i="126"/>
  <c r="CJ56" i="126"/>
  <c r="CI56" i="126"/>
  <c r="CH56" i="126"/>
  <c r="CG56" i="126"/>
  <c r="CF56" i="126"/>
  <c r="CE56" i="126"/>
  <c r="CD56" i="126"/>
  <c r="CC56" i="126"/>
  <c r="CB56" i="126"/>
  <c r="CA56" i="126"/>
  <c r="BZ56" i="126"/>
  <c r="BY56" i="126"/>
  <c r="BX56" i="126"/>
  <c r="BW56" i="126"/>
  <c r="BV56" i="126"/>
  <c r="BU56" i="126"/>
  <c r="BT56" i="126"/>
  <c r="BS56" i="126"/>
  <c r="BR56" i="126"/>
  <c r="BQ56" i="126"/>
  <c r="BP56" i="126"/>
  <c r="BO56" i="126"/>
  <c r="BN56" i="126"/>
  <c r="BM56" i="126"/>
  <c r="BL56" i="126"/>
  <c r="BK56" i="126"/>
  <c r="BJ56" i="126"/>
  <c r="BI56" i="126"/>
  <c r="BH56" i="126"/>
  <c r="BG56" i="126"/>
  <c r="BF56" i="126"/>
  <c r="BE56" i="126"/>
  <c r="BD56" i="126"/>
  <c r="BC56" i="126"/>
  <c r="BB56" i="126"/>
  <c r="BA56" i="126"/>
  <c r="AZ56" i="126"/>
  <c r="AY56" i="126"/>
  <c r="AX56" i="126"/>
  <c r="AW56" i="126"/>
  <c r="AV56" i="126"/>
  <c r="AU56" i="126"/>
  <c r="AT56" i="126"/>
  <c r="AS56" i="126"/>
  <c r="AR56" i="126"/>
  <c r="AQ56" i="126"/>
  <c r="AP56" i="126"/>
  <c r="AO56" i="126"/>
  <c r="AN56" i="126"/>
  <c r="AM56" i="126"/>
  <c r="AL56" i="126"/>
  <c r="AK56" i="126"/>
  <c r="AJ56" i="126"/>
  <c r="AI56" i="126"/>
  <c r="AH56" i="126"/>
  <c r="AG56" i="126"/>
  <c r="AF56" i="126"/>
  <c r="AE56" i="126"/>
  <c r="AD56" i="126"/>
  <c r="AC56" i="126"/>
  <c r="AB56" i="126"/>
  <c r="AA56" i="126"/>
  <c r="Z56" i="126"/>
  <c r="Y56" i="126"/>
  <c r="X56" i="126"/>
  <c r="W56" i="126"/>
  <c r="V56" i="126"/>
  <c r="U56" i="126"/>
  <c r="T56" i="126"/>
  <c r="S56" i="126"/>
  <c r="R56" i="126"/>
  <c r="Q56" i="126"/>
  <c r="P56" i="126"/>
  <c r="O56" i="126"/>
  <c r="N56" i="126"/>
  <c r="M56" i="126"/>
  <c r="L56" i="126"/>
  <c r="K56" i="126"/>
  <c r="J56" i="126"/>
  <c r="I56" i="126"/>
  <c r="H56" i="126"/>
  <c r="G56" i="126"/>
  <c r="F56" i="126"/>
  <c r="E56" i="126"/>
  <c r="DU55" i="126"/>
  <c r="DT55" i="126"/>
  <c r="DS55" i="126"/>
  <c r="DR55" i="126"/>
  <c r="DQ55" i="126"/>
  <c r="DP55" i="126"/>
  <c r="DO55" i="126"/>
  <c r="DN55" i="126"/>
  <c r="DM55" i="126"/>
  <c r="DL55" i="126"/>
  <c r="DK55" i="126"/>
  <c r="DJ55" i="126"/>
  <c r="DI55" i="126"/>
  <c r="DH55" i="126"/>
  <c r="DG55" i="126"/>
  <c r="DF55" i="126"/>
  <c r="DE55" i="126"/>
  <c r="DD55" i="126"/>
  <c r="DC55" i="126"/>
  <c r="DB55" i="126"/>
  <c r="DA55" i="126"/>
  <c r="CZ55" i="126"/>
  <c r="CY55" i="126"/>
  <c r="CX55" i="126"/>
  <c r="CW55" i="126"/>
  <c r="CV55" i="126"/>
  <c r="CU55" i="126"/>
  <c r="CT55" i="126"/>
  <c r="CS55" i="126"/>
  <c r="CR55" i="126"/>
  <c r="CQ55" i="126"/>
  <c r="CP55" i="126"/>
  <c r="CO55" i="126"/>
  <c r="CN55" i="126"/>
  <c r="CM55" i="126"/>
  <c r="CL55" i="126"/>
  <c r="CK55" i="126"/>
  <c r="CJ55" i="126"/>
  <c r="CI55" i="126"/>
  <c r="CH55" i="126"/>
  <c r="CG55" i="126"/>
  <c r="CF55" i="126"/>
  <c r="CE55" i="126"/>
  <c r="CD55" i="126"/>
  <c r="CC55" i="126"/>
  <c r="CB55" i="126"/>
  <c r="CA55" i="126"/>
  <c r="BZ55" i="126"/>
  <c r="BY55" i="126"/>
  <c r="BX55" i="126"/>
  <c r="BW55" i="126"/>
  <c r="BV55" i="126"/>
  <c r="BU55" i="126"/>
  <c r="BT55" i="126"/>
  <c r="BS55" i="126"/>
  <c r="BR55" i="126"/>
  <c r="BQ55" i="126"/>
  <c r="BP55" i="126"/>
  <c r="BO55" i="126"/>
  <c r="BN55" i="126"/>
  <c r="BM55" i="126"/>
  <c r="BL55" i="126"/>
  <c r="BK55" i="126"/>
  <c r="BJ55" i="126"/>
  <c r="BI55" i="126"/>
  <c r="BH55" i="126"/>
  <c r="BG55" i="126"/>
  <c r="BF55" i="126"/>
  <c r="BE55" i="126"/>
  <c r="BD55" i="126"/>
  <c r="BC55" i="126"/>
  <c r="BB55" i="126"/>
  <c r="BA55" i="126"/>
  <c r="AZ55" i="126"/>
  <c r="AY55" i="126"/>
  <c r="AX55" i="126"/>
  <c r="AW55" i="126"/>
  <c r="AV55" i="126"/>
  <c r="AU55" i="126"/>
  <c r="AT55" i="126"/>
  <c r="AS55" i="126"/>
  <c r="AR55" i="126"/>
  <c r="AQ55" i="126"/>
  <c r="AP55" i="126"/>
  <c r="AO55" i="126"/>
  <c r="AN55" i="126"/>
  <c r="AM55" i="126"/>
  <c r="AL55" i="126"/>
  <c r="AK55" i="126"/>
  <c r="AJ55" i="126"/>
  <c r="AI55" i="126"/>
  <c r="AH55" i="126"/>
  <c r="AG55" i="126"/>
  <c r="AF55" i="126"/>
  <c r="AE55" i="126"/>
  <c r="AD55" i="126"/>
  <c r="AC55" i="126"/>
  <c r="AB55" i="126"/>
  <c r="AA55" i="126"/>
  <c r="Z55" i="126"/>
  <c r="Y55" i="126"/>
  <c r="X55" i="126"/>
  <c r="W55" i="126"/>
  <c r="V55" i="126"/>
  <c r="U55" i="126"/>
  <c r="T55" i="126"/>
  <c r="S55" i="126"/>
  <c r="R55" i="126"/>
  <c r="Q55" i="126"/>
  <c r="P55" i="126"/>
  <c r="O55" i="126"/>
  <c r="N55" i="126"/>
  <c r="M55" i="126"/>
  <c r="L55" i="126"/>
  <c r="K55" i="126"/>
  <c r="J55" i="126"/>
  <c r="I55" i="126"/>
  <c r="H55" i="126"/>
  <c r="G55" i="126"/>
  <c r="F55" i="126"/>
  <c r="E55" i="126"/>
  <c r="DU54" i="126"/>
  <c r="DT54" i="126"/>
  <c r="DS54" i="126"/>
  <c r="DR54" i="126"/>
  <c r="DQ54" i="126"/>
  <c r="DP54" i="126"/>
  <c r="DO54" i="126"/>
  <c r="DN54" i="126"/>
  <c r="DM54" i="126"/>
  <c r="DL54" i="126"/>
  <c r="DK54" i="126"/>
  <c r="DJ54" i="126"/>
  <c r="DI54" i="126"/>
  <c r="DH54" i="126"/>
  <c r="DG54" i="126"/>
  <c r="DF54" i="126"/>
  <c r="DE54" i="126"/>
  <c r="DD54" i="126"/>
  <c r="DC54" i="126"/>
  <c r="DB54" i="126"/>
  <c r="DA54" i="126"/>
  <c r="CZ54" i="126"/>
  <c r="CY54" i="126"/>
  <c r="CX54" i="126"/>
  <c r="CW54" i="126"/>
  <c r="CV54" i="126"/>
  <c r="CU54" i="126"/>
  <c r="CT54" i="126"/>
  <c r="CS54" i="126"/>
  <c r="CR54" i="126"/>
  <c r="CQ54" i="126"/>
  <c r="CP54" i="126"/>
  <c r="CO54" i="126"/>
  <c r="CN54" i="126"/>
  <c r="CM54" i="126"/>
  <c r="CL54" i="126"/>
  <c r="CK54" i="126"/>
  <c r="CJ54" i="126"/>
  <c r="CI54" i="126"/>
  <c r="CH54" i="126"/>
  <c r="CG54" i="126"/>
  <c r="CF54" i="126"/>
  <c r="CE54" i="126"/>
  <c r="CD54" i="126"/>
  <c r="CC54" i="126"/>
  <c r="CB54" i="126"/>
  <c r="CA54" i="126"/>
  <c r="BZ54" i="126"/>
  <c r="BY54" i="126"/>
  <c r="BX54" i="126"/>
  <c r="BW54" i="126"/>
  <c r="BV54" i="126"/>
  <c r="BU54" i="126"/>
  <c r="BT54" i="126"/>
  <c r="BS54" i="126"/>
  <c r="BR54" i="126"/>
  <c r="BQ54" i="126"/>
  <c r="BP54" i="126"/>
  <c r="BO54" i="126"/>
  <c r="BN54" i="126"/>
  <c r="BM54" i="126"/>
  <c r="BL54" i="126"/>
  <c r="BK54" i="126"/>
  <c r="BJ54" i="126"/>
  <c r="BI54" i="126"/>
  <c r="BH54" i="126"/>
  <c r="BG54" i="126"/>
  <c r="BF54" i="126"/>
  <c r="BE54" i="126"/>
  <c r="BD54" i="126"/>
  <c r="BC54" i="126"/>
  <c r="BB54" i="126"/>
  <c r="BA54" i="126"/>
  <c r="AZ54" i="126"/>
  <c r="AY54" i="126"/>
  <c r="AX54" i="126"/>
  <c r="AW54" i="126"/>
  <c r="AV54" i="126"/>
  <c r="AU54" i="126"/>
  <c r="AT54" i="126"/>
  <c r="AS54" i="126"/>
  <c r="AR54" i="126"/>
  <c r="AQ54" i="126"/>
  <c r="AP54" i="126"/>
  <c r="AO54" i="126"/>
  <c r="AN54" i="126"/>
  <c r="AM54" i="126"/>
  <c r="AL54" i="126"/>
  <c r="AK54" i="126"/>
  <c r="AJ54" i="126"/>
  <c r="AI54" i="126"/>
  <c r="AH54" i="126"/>
  <c r="AG54" i="126"/>
  <c r="AF54" i="126"/>
  <c r="AE54" i="126"/>
  <c r="AD54" i="126"/>
  <c r="AC54" i="126"/>
  <c r="AB54" i="126"/>
  <c r="AA54" i="126"/>
  <c r="Z54" i="126"/>
  <c r="Y54" i="126"/>
  <c r="X54" i="126"/>
  <c r="W54" i="126"/>
  <c r="V54" i="126"/>
  <c r="U54" i="126"/>
  <c r="T54" i="126"/>
  <c r="S54" i="126"/>
  <c r="R54" i="126"/>
  <c r="Q54" i="126"/>
  <c r="P54" i="126"/>
  <c r="O54" i="126"/>
  <c r="N54" i="126"/>
  <c r="M54" i="126"/>
  <c r="L54" i="126"/>
  <c r="K54" i="126"/>
  <c r="J54" i="126"/>
  <c r="I54" i="126"/>
  <c r="H54" i="126"/>
  <c r="G54" i="126"/>
  <c r="F54" i="126"/>
  <c r="E54" i="126"/>
  <c r="DU53" i="126"/>
  <c r="DT53" i="126"/>
  <c r="DS53" i="126"/>
  <c r="DR53" i="126"/>
  <c r="DQ53" i="126"/>
  <c r="DP53" i="126"/>
  <c r="DO53" i="126"/>
  <c r="DN53" i="126"/>
  <c r="DM53" i="126"/>
  <c r="DL53" i="126"/>
  <c r="DK53" i="126"/>
  <c r="DJ53" i="126"/>
  <c r="DI53" i="126"/>
  <c r="DH53" i="126"/>
  <c r="DG53" i="126"/>
  <c r="DF53" i="126"/>
  <c r="DE53" i="126"/>
  <c r="DD53" i="126"/>
  <c r="DC53" i="126"/>
  <c r="DB53" i="126"/>
  <c r="DA53" i="126"/>
  <c r="CZ53" i="126"/>
  <c r="CY53" i="126"/>
  <c r="CX53" i="126"/>
  <c r="CW53" i="126"/>
  <c r="CV53" i="126"/>
  <c r="CU53" i="126"/>
  <c r="CT53" i="126"/>
  <c r="CS53" i="126"/>
  <c r="CR53" i="126"/>
  <c r="CQ53" i="126"/>
  <c r="CP53" i="126"/>
  <c r="CO53" i="126"/>
  <c r="CN53" i="126"/>
  <c r="CM53" i="126"/>
  <c r="CL53" i="126"/>
  <c r="CK53" i="126"/>
  <c r="CJ53" i="126"/>
  <c r="CI53" i="126"/>
  <c r="CH53" i="126"/>
  <c r="CG53" i="126"/>
  <c r="CF53" i="126"/>
  <c r="CE53" i="126"/>
  <c r="CD53" i="126"/>
  <c r="CC53" i="126"/>
  <c r="CB53" i="126"/>
  <c r="CA53" i="126"/>
  <c r="BZ53" i="126"/>
  <c r="BY53" i="126"/>
  <c r="BX53" i="126"/>
  <c r="BW53" i="126"/>
  <c r="BV53" i="126"/>
  <c r="BU53" i="126"/>
  <c r="BT53" i="126"/>
  <c r="BS53" i="126"/>
  <c r="BR53" i="126"/>
  <c r="BQ53" i="126"/>
  <c r="BP53" i="126"/>
  <c r="BO53" i="126"/>
  <c r="BN53" i="126"/>
  <c r="BM53" i="126"/>
  <c r="BL53" i="126"/>
  <c r="BK53" i="126"/>
  <c r="BJ53" i="126"/>
  <c r="BI53" i="126"/>
  <c r="BH53" i="126"/>
  <c r="BG53" i="126"/>
  <c r="BF53" i="126"/>
  <c r="BE53" i="126"/>
  <c r="BD53" i="126"/>
  <c r="BC53" i="126"/>
  <c r="BB53" i="126"/>
  <c r="BA53" i="126"/>
  <c r="AZ53" i="126"/>
  <c r="AY53" i="126"/>
  <c r="AX53" i="126"/>
  <c r="AW53" i="126"/>
  <c r="AV53" i="126"/>
  <c r="AU53" i="126"/>
  <c r="AT53" i="126"/>
  <c r="AS53" i="126"/>
  <c r="AR53" i="126"/>
  <c r="AQ53" i="126"/>
  <c r="AP53" i="126"/>
  <c r="AO53" i="126"/>
  <c r="AN53" i="126"/>
  <c r="AM53" i="126"/>
  <c r="AL53" i="126"/>
  <c r="AK53" i="126"/>
  <c r="AJ53" i="126"/>
  <c r="AI53" i="126"/>
  <c r="AH53" i="126"/>
  <c r="AG53" i="126"/>
  <c r="AF53" i="126"/>
  <c r="AE53" i="126"/>
  <c r="AD53" i="126"/>
  <c r="AC53" i="126"/>
  <c r="AB53" i="126"/>
  <c r="AA53" i="126"/>
  <c r="Z53" i="126"/>
  <c r="Y53" i="126"/>
  <c r="X53" i="126"/>
  <c r="W53" i="126"/>
  <c r="V53" i="126"/>
  <c r="U53" i="126"/>
  <c r="T53" i="126"/>
  <c r="S53" i="126"/>
  <c r="R53" i="126"/>
  <c r="Q53" i="126"/>
  <c r="P53" i="126"/>
  <c r="O53" i="126"/>
  <c r="N53" i="126"/>
  <c r="M53" i="126"/>
  <c r="L53" i="126"/>
  <c r="K53" i="126"/>
  <c r="J53" i="126"/>
  <c r="I53" i="126"/>
  <c r="H53" i="126"/>
  <c r="G53" i="126"/>
  <c r="F53" i="126"/>
  <c r="E53" i="126"/>
  <c r="DV40" i="126"/>
  <c r="DU40" i="126"/>
  <c r="DT40" i="126"/>
  <c r="DS40" i="126"/>
  <c r="DR40" i="126"/>
  <c r="DQ40" i="126"/>
  <c r="DP40" i="126"/>
  <c r="DO40" i="126"/>
  <c r="DN40" i="126"/>
  <c r="DM40" i="126"/>
  <c r="DL40" i="126"/>
  <c r="DK40" i="126"/>
  <c r="DJ40" i="126"/>
  <c r="DI40" i="126"/>
  <c r="DH40" i="126"/>
  <c r="DG40" i="126"/>
  <c r="DF40" i="126"/>
  <c r="DE40" i="126"/>
  <c r="DD40" i="126"/>
  <c r="DC40" i="126"/>
  <c r="DB40" i="126"/>
  <c r="DA40" i="126"/>
  <c r="CZ40" i="126"/>
  <c r="CY40" i="126"/>
  <c r="CX40" i="126"/>
  <c r="CW40" i="126"/>
  <c r="CV40" i="126"/>
  <c r="CU40" i="126"/>
  <c r="CT40" i="126"/>
  <c r="CS40" i="126"/>
  <c r="CR40" i="126"/>
  <c r="CQ40" i="126"/>
  <c r="CP40" i="126"/>
  <c r="CO40" i="126"/>
  <c r="CN40" i="126"/>
  <c r="CM40" i="126"/>
  <c r="CL40" i="126"/>
  <c r="CK40" i="126"/>
  <c r="CJ40" i="126"/>
  <c r="CI40" i="126"/>
  <c r="CH40" i="126"/>
  <c r="CG40" i="126"/>
  <c r="CF40" i="126"/>
  <c r="CE40" i="126"/>
  <c r="CD40" i="126"/>
  <c r="CC40" i="126"/>
  <c r="CB40" i="126"/>
  <c r="CA40" i="126"/>
  <c r="BZ40" i="126"/>
  <c r="BY40" i="126"/>
  <c r="BX40" i="126"/>
  <c r="BW40" i="126"/>
  <c r="BV40" i="126"/>
  <c r="BU40" i="126"/>
  <c r="BT40" i="126"/>
  <c r="BS40" i="126"/>
  <c r="BR40" i="126"/>
  <c r="BQ40" i="126"/>
  <c r="BP40" i="126"/>
  <c r="BO40" i="126"/>
  <c r="BN40" i="126"/>
  <c r="BM40" i="126"/>
  <c r="BL40" i="126"/>
  <c r="BK40" i="126"/>
  <c r="BJ40" i="126"/>
  <c r="BI40" i="126"/>
  <c r="BH40" i="126"/>
  <c r="BG40" i="126"/>
  <c r="BF40" i="126"/>
  <c r="BE40" i="126"/>
  <c r="BD40" i="126"/>
  <c r="BC40" i="126"/>
  <c r="BB40" i="126"/>
  <c r="BA40" i="126"/>
  <c r="AZ40" i="126"/>
  <c r="AY40" i="126"/>
  <c r="AX40" i="126"/>
  <c r="AW40" i="126"/>
  <c r="AV40" i="126"/>
  <c r="AU40" i="126"/>
  <c r="AT40" i="126"/>
  <c r="AS40" i="126"/>
  <c r="AR40" i="126"/>
  <c r="AQ40" i="126"/>
  <c r="AP40" i="126"/>
  <c r="AO40" i="126"/>
  <c r="AN40" i="126"/>
  <c r="AM40" i="126"/>
  <c r="AL40" i="126"/>
  <c r="AK40" i="126"/>
  <c r="AJ40" i="126"/>
  <c r="AI40" i="126"/>
  <c r="AH40" i="126"/>
  <c r="AG40" i="126"/>
  <c r="AF40" i="126"/>
  <c r="AE40" i="126"/>
  <c r="AD40" i="126"/>
  <c r="AC40" i="126"/>
  <c r="AB40" i="126"/>
  <c r="AA40" i="126"/>
  <c r="Z40" i="126"/>
  <c r="Y40" i="126"/>
  <c r="X40" i="126"/>
  <c r="W40" i="126"/>
  <c r="V40" i="126"/>
  <c r="U40" i="126"/>
  <c r="T40" i="126"/>
  <c r="S40" i="126"/>
  <c r="R40" i="126"/>
  <c r="Q40" i="126"/>
  <c r="P40" i="126"/>
  <c r="O40" i="126"/>
  <c r="N40" i="126"/>
  <c r="M40" i="126"/>
  <c r="L40" i="126"/>
  <c r="K40" i="126"/>
  <c r="J40" i="126"/>
  <c r="I40" i="126"/>
  <c r="H40" i="126"/>
  <c r="G40" i="126"/>
  <c r="F40" i="126"/>
  <c r="E40" i="126"/>
  <c r="DV39" i="126"/>
  <c r="DU39" i="126"/>
  <c r="DT39" i="126"/>
  <c r="DS39" i="126"/>
  <c r="DR39" i="126"/>
  <c r="DQ39" i="126"/>
  <c r="DP39" i="126"/>
  <c r="DO39" i="126"/>
  <c r="DN39" i="126"/>
  <c r="DM39" i="126"/>
  <c r="DL39" i="126"/>
  <c r="DK39" i="126"/>
  <c r="DJ39" i="126"/>
  <c r="DI39" i="126"/>
  <c r="DH39" i="126"/>
  <c r="DG39" i="126"/>
  <c r="DF39" i="126"/>
  <c r="DE39" i="126"/>
  <c r="DD39" i="126"/>
  <c r="DC39" i="126"/>
  <c r="DB39" i="126"/>
  <c r="DA39" i="126"/>
  <c r="CZ39" i="126"/>
  <c r="CY39" i="126"/>
  <c r="CX39" i="126"/>
  <c r="CW39" i="126"/>
  <c r="CV39" i="126"/>
  <c r="CU39" i="126"/>
  <c r="CT39" i="126"/>
  <c r="CS39" i="126"/>
  <c r="CR39" i="126"/>
  <c r="CQ39" i="126"/>
  <c r="CP39" i="126"/>
  <c r="CO39" i="126"/>
  <c r="CN39" i="126"/>
  <c r="CM39" i="126"/>
  <c r="CL39" i="126"/>
  <c r="CK39" i="126"/>
  <c r="CJ39" i="126"/>
  <c r="CI39" i="126"/>
  <c r="CH39" i="126"/>
  <c r="CG39" i="126"/>
  <c r="CF39" i="126"/>
  <c r="CE39" i="126"/>
  <c r="CD39" i="126"/>
  <c r="CC39" i="126"/>
  <c r="CB39" i="126"/>
  <c r="CA39" i="126"/>
  <c r="BZ39" i="126"/>
  <c r="BY39" i="126"/>
  <c r="BX39" i="126"/>
  <c r="BW39" i="126"/>
  <c r="BV39" i="126"/>
  <c r="BU39" i="126"/>
  <c r="BT39" i="126"/>
  <c r="BS39" i="126"/>
  <c r="BR39" i="126"/>
  <c r="BQ39" i="126"/>
  <c r="BP39" i="126"/>
  <c r="BO39" i="126"/>
  <c r="BN39" i="126"/>
  <c r="BM39" i="126"/>
  <c r="BL39" i="126"/>
  <c r="BK39" i="126"/>
  <c r="BJ39" i="126"/>
  <c r="BI39" i="126"/>
  <c r="BH39" i="126"/>
  <c r="BG39" i="126"/>
  <c r="BF39" i="126"/>
  <c r="BE39" i="126"/>
  <c r="BD39" i="126"/>
  <c r="BC39" i="126"/>
  <c r="BB39" i="126"/>
  <c r="BA39" i="126"/>
  <c r="AZ39" i="126"/>
  <c r="AY39" i="126"/>
  <c r="AX39" i="126"/>
  <c r="AW39" i="126"/>
  <c r="AV39" i="126"/>
  <c r="AU39" i="126"/>
  <c r="AT39" i="126"/>
  <c r="AS39" i="126"/>
  <c r="AR39" i="126"/>
  <c r="AQ39" i="126"/>
  <c r="AP39" i="126"/>
  <c r="AO39" i="126"/>
  <c r="AN39" i="126"/>
  <c r="AM39" i="126"/>
  <c r="AL39" i="126"/>
  <c r="AK39" i="126"/>
  <c r="AJ39" i="126"/>
  <c r="AI39" i="126"/>
  <c r="AH39" i="126"/>
  <c r="AG39" i="126"/>
  <c r="AF39" i="126"/>
  <c r="AE39" i="126"/>
  <c r="AD39" i="126"/>
  <c r="AC39" i="126"/>
  <c r="AB39" i="126"/>
  <c r="AA39" i="126"/>
  <c r="Z39" i="126"/>
  <c r="Y39" i="126"/>
  <c r="X39" i="126"/>
  <c r="W39" i="126"/>
  <c r="V39" i="126"/>
  <c r="U39" i="126"/>
  <c r="T39" i="126"/>
  <c r="S39" i="126"/>
  <c r="R39" i="126"/>
  <c r="Q39" i="126"/>
  <c r="P39" i="126"/>
  <c r="O39" i="126"/>
  <c r="N39" i="126"/>
  <c r="M39" i="126"/>
  <c r="L39" i="126"/>
  <c r="K39" i="126"/>
  <c r="J39" i="126"/>
  <c r="I39" i="126"/>
  <c r="H39" i="126"/>
  <c r="G39" i="126"/>
  <c r="F39" i="126"/>
  <c r="E39" i="126"/>
  <c r="DV38" i="126"/>
  <c r="DU38" i="126"/>
  <c r="DT38" i="126"/>
  <c r="DS38" i="126"/>
  <c r="DR38" i="126"/>
  <c r="DQ38" i="126"/>
  <c r="DP38" i="126"/>
  <c r="DO38" i="126"/>
  <c r="DN38" i="126"/>
  <c r="DM38" i="126"/>
  <c r="DL38" i="126"/>
  <c r="DK38" i="126"/>
  <c r="DJ38" i="126"/>
  <c r="DI38" i="126"/>
  <c r="DH38" i="126"/>
  <c r="DG38" i="126"/>
  <c r="DF38" i="126"/>
  <c r="DE38" i="126"/>
  <c r="DD38" i="126"/>
  <c r="DC38" i="126"/>
  <c r="DB38" i="126"/>
  <c r="DA38" i="126"/>
  <c r="CZ38" i="126"/>
  <c r="CY38" i="126"/>
  <c r="CX38" i="126"/>
  <c r="CW38" i="126"/>
  <c r="CV38" i="126"/>
  <c r="CU38" i="126"/>
  <c r="CT38" i="126"/>
  <c r="CS38" i="126"/>
  <c r="CR38" i="126"/>
  <c r="CQ38" i="126"/>
  <c r="CP38" i="126"/>
  <c r="CO38" i="126"/>
  <c r="CN38" i="126"/>
  <c r="CM38" i="126"/>
  <c r="CL38" i="126"/>
  <c r="CK38" i="126"/>
  <c r="CJ38" i="126"/>
  <c r="CI38" i="126"/>
  <c r="CH38" i="126"/>
  <c r="CG38" i="126"/>
  <c r="CF38" i="126"/>
  <c r="CE38" i="126"/>
  <c r="CD38" i="126"/>
  <c r="CC38" i="126"/>
  <c r="CB38" i="126"/>
  <c r="CA38" i="126"/>
  <c r="BZ38" i="126"/>
  <c r="BY38" i="126"/>
  <c r="BX38" i="126"/>
  <c r="BW38" i="126"/>
  <c r="BV38" i="126"/>
  <c r="BU38" i="126"/>
  <c r="BT38" i="126"/>
  <c r="BS38" i="126"/>
  <c r="BR38" i="126"/>
  <c r="BQ38" i="126"/>
  <c r="BP38" i="126"/>
  <c r="BO38" i="126"/>
  <c r="BN38" i="126"/>
  <c r="BM38" i="126"/>
  <c r="BL38" i="126"/>
  <c r="BK38" i="126"/>
  <c r="BJ38" i="126"/>
  <c r="BI38" i="126"/>
  <c r="BH38" i="126"/>
  <c r="BG38" i="126"/>
  <c r="BF38" i="126"/>
  <c r="BE38" i="126"/>
  <c r="BD38" i="126"/>
  <c r="BC38" i="126"/>
  <c r="BB38" i="126"/>
  <c r="BA38" i="126"/>
  <c r="AZ38" i="126"/>
  <c r="AY38" i="126"/>
  <c r="AX38" i="126"/>
  <c r="AW38" i="126"/>
  <c r="AV38" i="126"/>
  <c r="AU38" i="126"/>
  <c r="AT38" i="126"/>
  <c r="AS38" i="126"/>
  <c r="AR38" i="126"/>
  <c r="AQ38" i="126"/>
  <c r="AP38" i="126"/>
  <c r="AO38" i="126"/>
  <c r="AN38" i="126"/>
  <c r="AM38" i="126"/>
  <c r="AL38" i="126"/>
  <c r="AK38" i="126"/>
  <c r="AJ38" i="126"/>
  <c r="AI38" i="126"/>
  <c r="AH38" i="126"/>
  <c r="AG38" i="126"/>
  <c r="AF38" i="126"/>
  <c r="AE38" i="126"/>
  <c r="AD38" i="126"/>
  <c r="AC38" i="126"/>
  <c r="AB38" i="126"/>
  <c r="AA38" i="126"/>
  <c r="Z38" i="126"/>
  <c r="Y38" i="126"/>
  <c r="X38" i="126"/>
  <c r="W38" i="126"/>
  <c r="V38" i="126"/>
  <c r="U38" i="126"/>
  <c r="T38" i="126"/>
  <c r="S38" i="126"/>
  <c r="R38" i="126"/>
  <c r="Q38" i="126"/>
  <c r="P38" i="126"/>
  <c r="O38" i="126"/>
  <c r="N38" i="126"/>
  <c r="M38" i="126"/>
  <c r="L38" i="126"/>
  <c r="K38" i="126"/>
  <c r="J38" i="126"/>
  <c r="I38" i="126"/>
  <c r="H38" i="126"/>
  <c r="G38" i="126"/>
  <c r="F38" i="126"/>
  <c r="E38" i="126"/>
  <c r="DV37" i="126"/>
  <c r="DU37" i="126"/>
  <c r="DT37" i="126"/>
  <c r="DS37" i="126"/>
  <c r="DR37" i="126"/>
  <c r="DQ37" i="126"/>
  <c r="DP37" i="126"/>
  <c r="DO37" i="126"/>
  <c r="DN37" i="126"/>
  <c r="DM37" i="126"/>
  <c r="DL37" i="126"/>
  <c r="DK37" i="126"/>
  <c r="DJ37" i="126"/>
  <c r="DI37" i="126"/>
  <c r="DH37" i="126"/>
  <c r="DG37" i="126"/>
  <c r="DF37" i="126"/>
  <c r="DE37" i="126"/>
  <c r="DD37" i="126"/>
  <c r="DC37" i="126"/>
  <c r="DB37" i="126"/>
  <c r="DA37" i="126"/>
  <c r="CZ37" i="126"/>
  <c r="CY37" i="126"/>
  <c r="CX37" i="126"/>
  <c r="CW37" i="126"/>
  <c r="CV37" i="126"/>
  <c r="CU37" i="126"/>
  <c r="CT37" i="126"/>
  <c r="CS37" i="126"/>
  <c r="CR37" i="126"/>
  <c r="CQ37" i="126"/>
  <c r="CP37" i="126"/>
  <c r="CO37" i="126"/>
  <c r="CN37" i="126"/>
  <c r="CM37" i="126"/>
  <c r="CL37" i="126"/>
  <c r="CK37" i="126"/>
  <c r="CJ37" i="126"/>
  <c r="CI37" i="126"/>
  <c r="CH37" i="126"/>
  <c r="CG37" i="126"/>
  <c r="CF37" i="126"/>
  <c r="CE37" i="126"/>
  <c r="CD37" i="126"/>
  <c r="CC37" i="126"/>
  <c r="CB37" i="126"/>
  <c r="CA37" i="126"/>
  <c r="BZ37" i="126"/>
  <c r="BY37" i="126"/>
  <c r="BX37" i="126"/>
  <c r="BW37" i="126"/>
  <c r="BV37" i="126"/>
  <c r="BU37" i="126"/>
  <c r="BT37" i="126"/>
  <c r="BS37" i="126"/>
  <c r="BR37" i="126"/>
  <c r="BQ37" i="126"/>
  <c r="BP37" i="126"/>
  <c r="BO37" i="126"/>
  <c r="BN37" i="126"/>
  <c r="BM37" i="126"/>
  <c r="BL37" i="126"/>
  <c r="BK37" i="126"/>
  <c r="BJ37" i="126"/>
  <c r="BI37" i="126"/>
  <c r="BH37" i="126"/>
  <c r="BG37" i="126"/>
  <c r="BF37" i="126"/>
  <c r="BE37" i="126"/>
  <c r="BD37" i="126"/>
  <c r="BC37" i="126"/>
  <c r="BB37" i="126"/>
  <c r="BA37" i="126"/>
  <c r="AZ37" i="126"/>
  <c r="AY37" i="126"/>
  <c r="AX37" i="126"/>
  <c r="AW37" i="126"/>
  <c r="AV37" i="126"/>
  <c r="AU37" i="126"/>
  <c r="AT37" i="126"/>
  <c r="AS37" i="126"/>
  <c r="AR37" i="126"/>
  <c r="AQ37" i="126"/>
  <c r="AP37" i="126"/>
  <c r="AO37" i="126"/>
  <c r="AN37" i="126"/>
  <c r="AM37" i="126"/>
  <c r="AL37" i="126"/>
  <c r="AK37" i="126"/>
  <c r="AJ37" i="126"/>
  <c r="AI37" i="126"/>
  <c r="AH37" i="126"/>
  <c r="AG37" i="126"/>
  <c r="AF37" i="126"/>
  <c r="AE37" i="126"/>
  <c r="AD37" i="126"/>
  <c r="AC37" i="126"/>
  <c r="AB37" i="126"/>
  <c r="AA37" i="126"/>
  <c r="Z37" i="126"/>
  <c r="Y37" i="126"/>
  <c r="X37" i="126"/>
  <c r="W37" i="126"/>
  <c r="V37" i="126"/>
  <c r="U37" i="126"/>
  <c r="T37" i="126"/>
  <c r="S37" i="126"/>
  <c r="R37" i="126"/>
  <c r="Q37" i="126"/>
  <c r="P37" i="126"/>
  <c r="O37" i="126"/>
  <c r="N37" i="126"/>
  <c r="M37" i="126"/>
  <c r="L37" i="126"/>
  <c r="K37" i="126"/>
  <c r="J37" i="126"/>
  <c r="I37" i="126"/>
  <c r="H37" i="126"/>
  <c r="G37" i="126"/>
  <c r="F37" i="126"/>
  <c r="E37" i="126"/>
  <c r="DV36" i="126"/>
  <c r="DU36" i="126"/>
  <c r="DT36" i="126"/>
  <c r="DS36" i="126"/>
  <c r="DR36" i="126"/>
  <c r="DQ36" i="126"/>
  <c r="DP36" i="126"/>
  <c r="DO36" i="126"/>
  <c r="DN36" i="126"/>
  <c r="DM36" i="126"/>
  <c r="DL36" i="126"/>
  <c r="DK36" i="126"/>
  <c r="DJ36" i="126"/>
  <c r="DI36" i="126"/>
  <c r="DH36" i="126"/>
  <c r="DG36" i="126"/>
  <c r="DF36" i="126"/>
  <c r="DE36" i="126"/>
  <c r="DD36" i="126"/>
  <c r="DC36" i="126"/>
  <c r="DB36" i="126"/>
  <c r="DA36" i="126"/>
  <c r="CZ36" i="126"/>
  <c r="CY36" i="126"/>
  <c r="CX36" i="126"/>
  <c r="CW36" i="126"/>
  <c r="CV36" i="126"/>
  <c r="CU36" i="126"/>
  <c r="CT36" i="126"/>
  <c r="CS36" i="126"/>
  <c r="CR36" i="126"/>
  <c r="CQ36" i="126"/>
  <c r="CP36" i="126"/>
  <c r="CO36" i="126"/>
  <c r="CN36" i="126"/>
  <c r="CM36" i="126"/>
  <c r="CL36" i="126"/>
  <c r="CK36" i="126"/>
  <c r="CJ36" i="126"/>
  <c r="CI36" i="126"/>
  <c r="CH36" i="126"/>
  <c r="CG36" i="126"/>
  <c r="CF36" i="126"/>
  <c r="CE36" i="126"/>
  <c r="CD36" i="126"/>
  <c r="CC36" i="126"/>
  <c r="CB36" i="126"/>
  <c r="CA36" i="126"/>
  <c r="BZ36" i="126"/>
  <c r="BY36" i="126"/>
  <c r="BX36" i="126"/>
  <c r="BW36" i="126"/>
  <c r="BV36" i="126"/>
  <c r="BU36" i="126"/>
  <c r="BT36" i="126"/>
  <c r="BS36" i="126"/>
  <c r="BR36" i="126"/>
  <c r="BQ36" i="126"/>
  <c r="BP36" i="126"/>
  <c r="BO36" i="126"/>
  <c r="BN36" i="126"/>
  <c r="BM36" i="126"/>
  <c r="BL36" i="126"/>
  <c r="BK36" i="126"/>
  <c r="BJ36" i="126"/>
  <c r="BI36" i="126"/>
  <c r="BH36" i="126"/>
  <c r="BG36" i="126"/>
  <c r="BF36" i="126"/>
  <c r="BE36" i="126"/>
  <c r="BD36" i="126"/>
  <c r="BC36" i="126"/>
  <c r="BB36" i="126"/>
  <c r="BA36" i="126"/>
  <c r="AZ36" i="126"/>
  <c r="AY36" i="126"/>
  <c r="AX36" i="126"/>
  <c r="AW36" i="126"/>
  <c r="AV36" i="126"/>
  <c r="AU36" i="126"/>
  <c r="AT36" i="126"/>
  <c r="AS36" i="126"/>
  <c r="AR36" i="126"/>
  <c r="AQ36" i="126"/>
  <c r="AP36" i="126"/>
  <c r="AO36" i="126"/>
  <c r="AN36" i="126"/>
  <c r="AM36" i="126"/>
  <c r="AL36" i="126"/>
  <c r="AK36" i="126"/>
  <c r="AJ36" i="126"/>
  <c r="AI36" i="126"/>
  <c r="AH36" i="126"/>
  <c r="AG36" i="126"/>
  <c r="AF36" i="126"/>
  <c r="AE36" i="126"/>
  <c r="AD36" i="126"/>
  <c r="AC36" i="126"/>
  <c r="AB36" i="126"/>
  <c r="AA36" i="126"/>
  <c r="Z36" i="126"/>
  <c r="Y36" i="126"/>
  <c r="X36" i="126"/>
  <c r="W36" i="126"/>
  <c r="V36" i="126"/>
  <c r="U36" i="126"/>
  <c r="T36" i="126"/>
  <c r="S36" i="126"/>
  <c r="R36" i="126"/>
  <c r="Q36" i="126"/>
  <c r="P36" i="126"/>
  <c r="O36" i="126"/>
  <c r="N36" i="126"/>
  <c r="M36" i="126"/>
  <c r="L36" i="126"/>
  <c r="K36" i="126"/>
  <c r="J36" i="126"/>
  <c r="I36" i="126"/>
  <c r="H36" i="126"/>
  <c r="G36" i="126"/>
  <c r="F36" i="126"/>
  <c r="E36" i="126"/>
  <c r="DV35" i="126"/>
  <c r="DU35" i="126"/>
  <c r="DT35" i="126"/>
  <c r="DS35" i="126"/>
  <c r="DR35" i="126"/>
  <c r="DQ35" i="126"/>
  <c r="DP35" i="126"/>
  <c r="DO35" i="126"/>
  <c r="DN35" i="126"/>
  <c r="DM35" i="126"/>
  <c r="DL35" i="126"/>
  <c r="DK35" i="126"/>
  <c r="DJ35" i="126"/>
  <c r="DI35" i="126"/>
  <c r="DH35" i="126"/>
  <c r="DG35" i="126"/>
  <c r="DF35" i="126"/>
  <c r="DE35" i="126"/>
  <c r="DD35" i="126"/>
  <c r="DC35" i="126"/>
  <c r="DB35" i="126"/>
  <c r="DA35" i="126"/>
  <c r="CZ35" i="126"/>
  <c r="CY35" i="126"/>
  <c r="CX35" i="126"/>
  <c r="CW35" i="126"/>
  <c r="CV35" i="126"/>
  <c r="CU35" i="126"/>
  <c r="CT35" i="126"/>
  <c r="CS35" i="126"/>
  <c r="CR35" i="126"/>
  <c r="CQ35" i="126"/>
  <c r="CP35" i="126"/>
  <c r="CO35" i="126"/>
  <c r="CN35" i="126"/>
  <c r="CM35" i="126"/>
  <c r="CL35" i="126"/>
  <c r="CK35" i="126"/>
  <c r="CJ35" i="126"/>
  <c r="CI35" i="126"/>
  <c r="CH35" i="126"/>
  <c r="CG35" i="126"/>
  <c r="CF35" i="126"/>
  <c r="CE35" i="126"/>
  <c r="CD35" i="126"/>
  <c r="CC35" i="126"/>
  <c r="CB35" i="126"/>
  <c r="CA35" i="126"/>
  <c r="BZ35" i="126"/>
  <c r="BY35" i="126"/>
  <c r="BX35" i="126"/>
  <c r="BW35" i="126"/>
  <c r="BV35" i="126"/>
  <c r="BU35" i="126"/>
  <c r="BT35" i="126"/>
  <c r="BS35" i="126"/>
  <c r="BR35" i="126"/>
  <c r="BQ35" i="126"/>
  <c r="BP35" i="126"/>
  <c r="BO35" i="126"/>
  <c r="BN35" i="126"/>
  <c r="BM35" i="126"/>
  <c r="BL35" i="126"/>
  <c r="BK35" i="126"/>
  <c r="BJ35" i="126"/>
  <c r="BI35" i="126"/>
  <c r="BH35" i="126"/>
  <c r="BG35" i="126"/>
  <c r="BF35" i="126"/>
  <c r="BE35" i="126"/>
  <c r="BD35" i="126"/>
  <c r="BC35" i="126"/>
  <c r="BB35" i="126"/>
  <c r="BA35" i="126"/>
  <c r="AZ35" i="126"/>
  <c r="AY35" i="126"/>
  <c r="AX35" i="126"/>
  <c r="AW35" i="126"/>
  <c r="AV35" i="126"/>
  <c r="AU35" i="126"/>
  <c r="AT35" i="126"/>
  <c r="AS35" i="126"/>
  <c r="AR35" i="126"/>
  <c r="AQ35" i="126"/>
  <c r="AP35" i="126"/>
  <c r="AO35" i="126"/>
  <c r="AN35" i="126"/>
  <c r="AM35" i="126"/>
  <c r="AL35" i="126"/>
  <c r="AK35" i="126"/>
  <c r="AJ35" i="126"/>
  <c r="AI35" i="126"/>
  <c r="AH35" i="126"/>
  <c r="AG35" i="126"/>
  <c r="AF35" i="126"/>
  <c r="AE35" i="126"/>
  <c r="AD35" i="126"/>
  <c r="AC35" i="126"/>
  <c r="AB35" i="126"/>
  <c r="AA35" i="126"/>
  <c r="Z35" i="126"/>
  <c r="Y35" i="126"/>
  <c r="X35" i="126"/>
  <c r="W35" i="126"/>
  <c r="V35" i="126"/>
  <c r="U35" i="126"/>
  <c r="T35" i="126"/>
  <c r="S35" i="126"/>
  <c r="R35" i="126"/>
  <c r="Q35" i="126"/>
  <c r="P35" i="126"/>
  <c r="O35" i="126"/>
  <c r="N35" i="126"/>
  <c r="M35" i="126"/>
  <c r="L35" i="126"/>
  <c r="K35" i="126"/>
  <c r="J35" i="126"/>
  <c r="I35" i="126"/>
  <c r="H35" i="126"/>
  <c r="G35" i="126"/>
  <c r="F35" i="126"/>
  <c r="E35" i="126"/>
  <c r="DV34" i="126"/>
  <c r="DU34" i="126"/>
  <c r="DT34" i="126"/>
  <c r="DS34" i="126"/>
  <c r="DR34" i="126"/>
  <c r="DQ34" i="126"/>
  <c r="DP34" i="126"/>
  <c r="DO34" i="126"/>
  <c r="DN34" i="126"/>
  <c r="DM34" i="126"/>
  <c r="DL34" i="126"/>
  <c r="DK34" i="126"/>
  <c r="DJ34" i="126"/>
  <c r="DI34" i="126"/>
  <c r="DH34" i="126"/>
  <c r="DG34" i="126"/>
  <c r="DF34" i="126"/>
  <c r="DE34" i="126"/>
  <c r="DD34" i="126"/>
  <c r="DC34" i="126"/>
  <c r="DB34" i="126"/>
  <c r="DA34" i="126"/>
  <c r="CZ34" i="126"/>
  <c r="CY34" i="126"/>
  <c r="CX34" i="126"/>
  <c r="CW34" i="126"/>
  <c r="CV34" i="126"/>
  <c r="CU34" i="126"/>
  <c r="CT34" i="126"/>
  <c r="CS34" i="126"/>
  <c r="CR34" i="126"/>
  <c r="CQ34" i="126"/>
  <c r="CP34" i="126"/>
  <c r="CO34" i="126"/>
  <c r="CN34" i="126"/>
  <c r="CM34" i="126"/>
  <c r="CL34" i="126"/>
  <c r="CK34" i="126"/>
  <c r="CJ34" i="126"/>
  <c r="CI34" i="126"/>
  <c r="CH34" i="126"/>
  <c r="CG34" i="126"/>
  <c r="CF34" i="126"/>
  <c r="CE34" i="126"/>
  <c r="CD34" i="126"/>
  <c r="CC34" i="126"/>
  <c r="CB34" i="126"/>
  <c r="CA34" i="126"/>
  <c r="BZ34" i="126"/>
  <c r="BY34" i="126"/>
  <c r="BX34" i="126"/>
  <c r="BW34" i="126"/>
  <c r="BV34" i="126"/>
  <c r="BU34" i="126"/>
  <c r="BT34" i="126"/>
  <c r="BS34" i="126"/>
  <c r="BR34" i="126"/>
  <c r="BQ34" i="126"/>
  <c r="BP34" i="126"/>
  <c r="BO34" i="126"/>
  <c r="BN34" i="126"/>
  <c r="BM34" i="126"/>
  <c r="BL34" i="126"/>
  <c r="BK34" i="126"/>
  <c r="BJ34" i="126"/>
  <c r="BI34" i="126"/>
  <c r="BH34" i="126"/>
  <c r="BG34" i="126"/>
  <c r="BF34" i="126"/>
  <c r="BE34" i="126"/>
  <c r="BD34" i="126"/>
  <c r="BC34" i="126"/>
  <c r="BB34" i="126"/>
  <c r="BA34" i="126"/>
  <c r="AZ34" i="126"/>
  <c r="AY34" i="126"/>
  <c r="AX34" i="126"/>
  <c r="AW34" i="126"/>
  <c r="AV34" i="126"/>
  <c r="AU34" i="126"/>
  <c r="AT34" i="126"/>
  <c r="AS34" i="126"/>
  <c r="AR34" i="126"/>
  <c r="AQ34" i="126"/>
  <c r="AP34" i="126"/>
  <c r="AO34" i="126"/>
  <c r="AN34" i="126"/>
  <c r="AM34" i="126"/>
  <c r="AL34" i="126"/>
  <c r="AK34" i="126"/>
  <c r="AJ34" i="126"/>
  <c r="AI34" i="126"/>
  <c r="AH34" i="126"/>
  <c r="AG34" i="126"/>
  <c r="AF34" i="126"/>
  <c r="AE34" i="126"/>
  <c r="AD34" i="126"/>
  <c r="AC34" i="126"/>
  <c r="AB34" i="126"/>
  <c r="AA34" i="126"/>
  <c r="Z34" i="126"/>
  <c r="Y34" i="126"/>
  <c r="X34" i="126"/>
  <c r="W34" i="126"/>
  <c r="V34" i="126"/>
  <c r="U34" i="126"/>
  <c r="T34" i="126"/>
  <c r="S34" i="126"/>
  <c r="R34" i="126"/>
  <c r="Q34" i="126"/>
  <c r="P34" i="126"/>
  <c r="O34" i="126"/>
  <c r="N34" i="126"/>
  <c r="M34" i="126"/>
  <c r="L34" i="126"/>
  <c r="K34" i="126"/>
  <c r="J34" i="126"/>
  <c r="I34" i="126"/>
  <c r="H34" i="126"/>
  <c r="G34" i="126"/>
  <c r="F34" i="126"/>
  <c r="E34" i="126"/>
  <c r="DV21" i="126"/>
  <c r="DU21" i="126"/>
  <c r="DT21" i="126"/>
  <c r="DS21" i="126"/>
  <c r="DR21" i="126"/>
  <c r="DQ21" i="126"/>
  <c r="DP21" i="126"/>
  <c r="DO21" i="126"/>
  <c r="DN21" i="126"/>
  <c r="DM21" i="126"/>
  <c r="DL21" i="126"/>
  <c r="DK21" i="126"/>
  <c r="DJ21" i="126"/>
  <c r="DI21" i="126"/>
  <c r="DH21" i="126"/>
  <c r="DG21" i="126"/>
  <c r="DF21" i="126"/>
  <c r="DE21" i="126"/>
  <c r="DD21" i="126"/>
  <c r="DC21" i="126"/>
  <c r="DB21" i="126"/>
  <c r="DA21" i="126"/>
  <c r="CZ21" i="126"/>
  <c r="CY21" i="126"/>
  <c r="CX21" i="126"/>
  <c r="CW21" i="126"/>
  <c r="CV21" i="126"/>
  <c r="CU21" i="126"/>
  <c r="CT21" i="126"/>
  <c r="CS21" i="126"/>
  <c r="CR21" i="126"/>
  <c r="CQ21" i="126"/>
  <c r="CP21" i="126"/>
  <c r="CO21" i="126"/>
  <c r="CN21" i="126"/>
  <c r="CM21" i="126"/>
  <c r="CL21" i="126"/>
  <c r="CK21" i="126"/>
  <c r="CJ21" i="126"/>
  <c r="CI21" i="126"/>
  <c r="CH21" i="126"/>
  <c r="CG21" i="126"/>
  <c r="CF21" i="126"/>
  <c r="CE21" i="126"/>
  <c r="CD21" i="126"/>
  <c r="CC21" i="126"/>
  <c r="CB21" i="126"/>
  <c r="CA21" i="126"/>
  <c r="BZ21" i="126"/>
  <c r="BY21" i="126"/>
  <c r="BX21" i="126"/>
  <c r="BW21" i="126"/>
  <c r="BV21" i="126"/>
  <c r="BU21" i="126"/>
  <c r="BT21" i="126"/>
  <c r="BS21" i="126"/>
  <c r="BR21" i="126"/>
  <c r="BQ21" i="126"/>
  <c r="BP21" i="126"/>
  <c r="BO21" i="126"/>
  <c r="BN21" i="126"/>
  <c r="BM21" i="126"/>
  <c r="BL21" i="126"/>
  <c r="BK21" i="126"/>
  <c r="BJ21" i="126"/>
  <c r="BI21" i="126"/>
  <c r="BH21" i="126"/>
  <c r="BG21" i="126"/>
  <c r="BF21" i="126"/>
  <c r="BE21" i="126"/>
  <c r="BD21" i="126"/>
  <c r="BC21" i="126"/>
  <c r="BB21" i="126"/>
  <c r="BA21" i="126"/>
  <c r="AZ21" i="126"/>
  <c r="AY21" i="126"/>
  <c r="AX21" i="126"/>
  <c r="AW21" i="126"/>
  <c r="AV21" i="126"/>
  <c r="AU21" i="126"/>
  <c r="AT21" i="126"/>
  <c r="AS21" i="126"/>
  <c r="AR21" i="126"/>
  <c r="AQ21" i="126"/>
  <c r="AP21" i="126"/>
  <c r="AO21" i="126"/>
  <c r="AN21" i="126"/>
  <c r="AM21" i="126"/>
  <c r="AL21" i="126"/>
  <c r="AK21" i="126"/>
  <c r="AJ21" i="126"/>
  <c r="AI21" i="126"/>
  <c r="AH21" i="126"/>
  <c r="AG21" i="126"/>
  <c r="AF21" i="126"/>
  <c r="AE21" i="126"/>
  <c r="AD21" i="126"/>
  <c r="AC21" i="126"/>
  <c r="AB21" i="126"/>
  <c r="AA21" i="126"/>
  <c r="Z21" i="126"/>
  <c r="Y21" i="126"/>
  <c r="X21" i="126"/>
  <c r="W21" i="126"/>
  <c r="V21" i="126"/>
  <c r="U21" i="126"/>
  <c r="T21" i="126"/>
  <c r="S21" i="126"/>
  <c r="R21" i="126"/>
  <c r="Q21" i="126"/>
  <c r="P21" i="126"/>
  <c r="O21" i="126"/>
  <c r="N21" i="126"/>
  <c r="M21" i="126"/>
  <c r="L21" i="126"/>
  <c r="K21" i="126"/>
  <c r="J21" i="126"/>
  <c r="I21" i="126"/>
  <c r="H21" i="126"/>
  <c r="G21" i="126"/>
  <c r="F21" i="126"/>
  <c r="E21" i="126"/>
  <c r="DV20" i="126"/>
  <c r="DU20" i="126"/>
  <c r="DT20" i="126"/>
  <c r="DS20" i="126"/>
  <c r="DR20" i="126"/>
  <c r="DQ20" i="126"/>
  <c r="DP20" i="126"/>
  <c r="DO20" i="126"/>
  <c r="DN20" i="126"/>
  <c r="DM20" i="126"/>
  <c r="DL20" i="126"/>
  <c r="DK20" i="126"/>
  <c r="DJ20" i="126"/>
  <c r="DI20" i="126"/>
  <c r="DH20" i="126"/>
  <c r="DG20" i="126"/>
  <c r="DF20" i="126"/>
  <c r="DE20" i="126"/>
  <c r="DD20" i="126"/>
  <c r="DC20" i="126"/>
  <c r="DB20" i="126"/>
  <c r="DA20" i="126"/>
  <c r="CZ20" i="126"/>
  <c r="CY20" i="126"/>
  <c r="CX20" i="126"/>
  <c r="CW20" i="126"/>
  <c r="CV20" i="126"/>
  <c r="CU20" i="126"/>
  <c r="CT20" i="126"/>
  <c r="CS20" i="126"/>
  <c r="CR20" i="126"/>
  <c r="CQ20" i="126"/>
  <c r="CP20" i="126"/>
  <c r="CO20" i="126"/>
  <c r="CN20" i="126"/>
  <c r="CM20" i="126"/>
  <c r="CL20" i="126"/>
  <c r="CK20" i="126"/>
  <c r="CJ20" i="126"/>
  <c r="CI20" i="126"/>
  <c r="CH20" i="126"/>
  <c r="CG20" i="126"/>
  <c r="CF20" i="126"/>
  <c r="CE20" i="126"/>
  <c r="CD20" i="126"/>
  <c r="CC20" i="126"/>
  <c r="CB20" i="126"/>
  <c r="CA20" i="126"/>
  <c r="BZ20" i="126"/>
  <c r="BY20" i="126"/>
  <c r="BX20" i="126"/>
  <c r="BW20" i="126"/>
  <c r="BV20" i="126"/>
  <c r="BU20" i="126"/>
  <c r="BT20" i="126"/>
  <c r="BS20" i="126"/>
  <c r="BR20" i="126"/>
  <c r="BQ20" i="126"/>
  <c r="BP20" i="126"/>
  <c r="BO20" i="126"/>
  <c r="BN20" i="126"/>
  <c r="BM20" i="126"/>
  <c r="BL20" i="126"/>
  <c r="BK20" i="126"/>
  <c r="BJ20" i="126"/>
  <c r="BI20" i="126"/>
  <c r="BH20" i="126"/>
  <c r="BG20" i="126"/>
  <c r="BF20" i="126"/>
  <c r="BE20" i="126"/>
  <c r="BD20" i="126"/>
  <c r="BC20" i="126"/>
  <c r="BB20" i="126"/>
  <c r="BA20" i="126"/>
  <c r="AZ20" i="126"/>
  <c r="AY20" i="126"/>
  <c r="AX20" i="126"/>
  <c r="AW20" i="126"/>
  <c r="AV20" i="126"/>
  <c r="AU20" i="126"/>
  <c r="AT20" i="126"/>
  <c r="AS20" i="126"/>
  <c r="AR20" i="126"/>
  <c r="AQ20" i="126"/>
  <c r="AP20" i="126"/>
  <c r="AO20" i="126"/>
  <c r="AN20" i="126"/>
  <c r="AM20" i="126"/>
  <c r="AL20" i="126"/>
  <c r="AK20" i="126"/>
  <c r="AJ20" i="126"/>
  <c r="AI20" i="126"/>
  <c r="AH20" i="126"/>
  <c r="AG20" i="126"/>
  <c r="AF20" i="126"/>
  <c r="AE20" i="126"/>
  <c r="AD20" i="126"/>
  <c r="AC20" i="126"/>
  <c r="AB20" i="126"/>
  <c r="AA20" i="126"/>
  <c r="Z20" i="126"/>
  <c r="Y20" i="126"/>
  <c r="X20" i="126"/>
  <c r="W20" i="126"/>
  <c r="V20" i="126"/>
  <c r="U20" i="126"/>
  <c r="T20" i="126"/>
  <c r="S20" i="126"/>
  <c r="R20" i="126"/>
  <c r="Q20" i="126"/>
  <c r="P20" i="126"/>
  <c r="O20" i="126"/>
  <c r="N20" i="126"/>
  <c r="M20" i="126"/>
  <c r="L20" i="126"/>
  <c r="K20" i="126"/>
  <c r="J20" i="126"/>
  <c r="I20" i="126"/>
  <c r="H20" i="126"/>
  <c r="G20" i="126"/>
  <c r="F20" i="126"/>
  <c r="E20" i="126"/>
  <c r="DV19" i="126"/>
  <c r="DU19" i="126"/>
  <c r="DT19" i="126"/>
  <c r="DS19" i="126"/>
  <c r="DR19" i="126"/>
  <c r="DQ19" i="126"/>
  <c r="DP19" i="126"/>
  <c r="DO19" i="126"/>
  <c r="DN19" i="126"/>
  <c r="DM19" i="126"/>
  <c r="DL19" i="126"/>
  <c r="DK19" i="126"/>
  <c r="DJ19" i="126"/>
  <c r="DI19" i="126"/>
  <c r="DH19" i="126"/>
  <c r="DG19" i="126"/>
  <c r="DF19" i="126"/>
  <c r="DE19" i="126"/>
  <c r="DD19" i="126"/>
  <c r="DC19" i="126"/>
  <c r="DB19" i="126"/>
  <c r="DA19" i="126"/>
  <c r="CZ19" i="126"/>
  <c r="CY19" i="126"/>
  <c r="CX19" i="126"/>
  <c r="CW19" i="126"/>
  <c r="CV19" i="126"/>
  <c r="CU19" i="126"/>
  <c r="CT19" i="126"/>
  <c r="CS19" i="126"/>
  <c r="CR19" i="126"/>
  <c r="CQ19" i="126"/>
  <c r="CP19" i="126"/>
  <c r="CO19" i="126"/>
  <c r="CN19" i="126"/>
  <c r="CM19" i="126"/>
  <c r="CL19" i="126"/>
  <c r="CK19" i="126"/>
  <c r="CJ19" i="126"/>
  <c r="CI19" i="126"/>
  <c r="CH19" i="126"/>
  <c r="CG19" i="126"/>
  <c r="CF19" i="126"/>
  <c r="CE19" i="126"/>
  <c r="CD19" i="126"/>
  <c r="CC19" i="126"/>
  <c r="CB19" i="126"/>
  <c r="CA19" i="126"/>
  <c r="BZ19" i="126"/>
  <c r="BY19" i="126"/>
  <c r="BX19" i="126"/>
  <c r="BW19" i="126"/>
  <c r="BV19" i="126"/>
  <c r="BU19" i="126"/>
  <c r="BT19" i="126"/>
  <c r="BS19" i="126"/>
  <c r="BR19" i="126"/>
  <c r="BQ19" i="126"/>
  <c r="BP19" i="126"/>
  <c r="BO19" i="126"/>
  <c r="BN19" i="126"/>
  <c r="BM19" i="126"/>
  <c r="BL19" i="126"/>
  <c r="BK19" i="126"/>
  <c r="BJ19" i="126"/>
  <c r="BI19" i="126"/>
  <c r="BH19" i="126"/>
  <c r="BG19" i="126"/>
  <c r="BF19" i="126"/>
  <c r="BE19" i="126"/>
  <c r="BD19" i="126"/>
  <c r="BC19" i="126"/>
  <c r="BB19" i="126"/>
  <c r="BA19" i="126"/>
  <c r="AZ19" i="126"/>
  <c r="AY19" i="126"/>
  <c r="AX19" i="126"/>
  <c r="AW19" i="126"/>
  <c r="AV19" i="126"/>
  <c r="AU19" i="126"/>
  <c r="AT19" i="126"/>
  <c r="AS19" i="126"/>
  <c r="AR19" i="126"/>
  <c r="AQ19" i="126"/>
  <c r="AP19" i="126"/>
  <c r="AO19" i="126"/>
  <c r="AN19" i="126"/>
  <c r="AM19" i="126"/>
  <c r="AL19" i="126"/>
  <c r="AK19" i="126"/>
  <c r="AJ19" i="126"/>
  <c r="AI19" i="126"/>
  <c r="AH19" i="126"/>
  <c r="AG19" i="126"/>
  <c r="AF19" i="126"/>
  <c r="AE19" i="126"/>
  <c r="AD19" i="126"/>
  <c r="AC19" i="126"/>
  <c r="AB19" i="126"/>
  <c r="AA19" i="126"/>
  <c r="Z19" i="126"/>
  <c r="Y19" i="126"/>
  <c r="X19" i="126"/>
  <c r="W19" i="126"/>
  <c r="V19" i="126"/>
  <c r="U19" i="126"/>
  <c r="T19" i="126"/>
  <c r="S19" i="126"/>
  <c r="R19" i="126"/>
  <c r="Q19" i="126"/>
  <c r="P19" i="126"/>
  <c r="O19" i="126"/>
  <c r="N19" i="126"/>
  <c r="M19" i="126"/>
  <c r="L19" i="126"/>
  <c r="K19" i="126"/>
  <c r="J19" i="126"/>
  <c r="I19" i="126"/>
  <c r="H19" i="126"/>
  <c r="G19" i="126"/>
  <c r="F19" i="126"/>
  <c r="E19" i="126"/>
  <c r="DV18" i="126"/>
  <c r="DU18" i="126"/>
  <c r="DT18" i="126"/>
  <c r="DS18" i="126"/>
  <c r="DR18" i="126"/>
  <c r="DQ18" i="126"/>
  <c r="DP18" i="126"/>
  <c r="DO18" i="126"/>
  <c r="DN18" i="126"/>
  <c r="DM18" i="126"/>
  <c r="DL18" i="126"/>
  <c r="DK18" i="126"/>
  <c r="DJ18" i="126"/>
  <c r="DI18" i="126"/>
  <c r="DH18" i="126"/>
  <c r="DG18" i="126"/>
  <c r="DF18" i="126"/>
  <c r="DE18" i="126"/>
  <c r="DD18" i="126"/>
  <c r="DC18" i="126"/>
  <c r="DB18" i="126"/>
  <c r="DA18" i="126"/>
  <c r="CZ18" i="126"/>
  <c r="CY18" i="126"/>
  <c r="CX18" i="126"/>
  <c r="CW18" i="126"/>
  <c r="CV18" i="126"/>
  <c r="CU18" i="126"/>
  <c r="CT18" i="126"/>
  <c r="CS18" i="126"/>
  <c r="CR18" i="126"/>
  <c r="CQ18" i="126"/>
  <c r="CP18" i="126"/>
  <c r="CO18" i="126"/>
  <c r="CN18" i="126"/>
  <c r="CM18" i="126"/>
  <c r="CL18" i="126"/>
  <c r="CK18" i="126"/>
  <c r="CJ18" i="126"/>
  <c r="CI18" i="126"/>
  <c r="CH18" i="126"/>
  <c r="CG18" i="126"/>
  <c r="CF18" i="126"/>
  <c r="CE18" i="126"/>
  <c r="CD18" i="126"/>
  <c r="CC18" i="126"/>
  <c r="CB18" i="126"/>
  <c r="CA18" i="126"/>
  <c r="BZ18" i="126"/>
  <c r="BY18" i="126"/>
  <c r="BX18" i="126"/>
  <c r="BW18" i="126"/>
  <c r="BV18" i="126"/>
  <c r="BU18" i="126"/>
  <c r="BT18" i="126"/>
  <c r="BS18" i="126"/>
  <c r="BR18" i="126"/>
  <c r="BQ18" i="126"/>
  <c r="BP18" i="126"/>
  <c r="BO18" i="126"/>
  <c r="BN18" i="126"/>
  <c r="BM18" i="126"/>
  <c r="BL18" i="126"/>
  <c r="BK18" i="126"/>
  <c r="BJ18" i="126"/>
  <c r="BI18" i="126"/>
  <c r="BH18" i="126"/>
  <c r="BG18" i="126"/>
  <c r="BF18" i="126"/>
  <c r="BE18" i="126"/>
  <c r="BD18" i="126"/>
  <c r="BC18" i="126"/>
  <c r="BB18" i="126"/>
  <c r="BA18" i="126"/>
  <c r="AZ18" i="126"/>
  <c r="AY18" i="126"/>
  <c r="AX18" i="126"/>
  <c r="AW18" i="126"/>
  <c r="AV18" i="126"/>
  <c r="AU18" i="126"/>
  <c r="AT18" i="126"/>
  <c r="AS18" i="126"/>
  <c r="AR18" i="126"/>
  <c r="AQ18" i="126"/>
  <c r="AP18" i="126"/>
  <c r="AO18" i="126"/>
  <c r="AN18" i="126"/>
  <c r="AM18" i="126"/>
  <c r="AL18" i="126"/>
  <c r="AK18" i="126"/>
  <c r="AJ18" i="126"/>
  <c r="AI18" i="126"/>
  <c r="AH18" i="126"/>
  <c r="AG18" i="126"/>
  <c r="AF18" i="126"/>
  <c r="AE18" i="126"/>
  <c r="AD18" i="126"/>
  <c r="AC18" i="126"/>
  <c r="AB18" i="126"/>
  <c r="AA18" i="126"/>
  <c r="Z18" i="126"/>
  <c r="Y18" i="126"/>
  <c r="X18" i="126"/>
  <c r="W18" i="126"/>
  <c r="V18" i="126"/>
  <c r="U18" i="126"/>
  <c r="T18" i="126"/>
  <c r="S18" i="126"/>
  <c r="R18" i="126"/>
  <c r="Q18" i="126"/>
  <c r="P18" i="126"/>
  <c r="O18" i="126"/>
  <c r="N18" i="126"/>
  <c r="M18" i="126"/>
  <c r="L18" i="126"/>
  <c r="K18" i="126"/>
  <c r="J18" i="126"/>
  <c r="I18" i="126"/>
  <c r="H18" i="126"/>
  <c r="G18" i="126"/>
  <c r="F18" i="126"/>
  <c r="E18" i="126"/>
  <c r="DV17" i="126"/>
  <c r="DU17" i="126"/>
  <c r="DT17" i="126"/>
  <c r="DS17" i="126"/>
  <c r="DR17" i="126"/>
  <c r="DQ17" i="126"/>
  <c r="DP17" i="126"/>
  <c r="DO17" i="126"/>
  <c r="DN17" i="126"/>
  <c r="DM17" i="126"/>
  <c r="DL17" i="126"/>
  <c r="DK17" i="126"/>
  <c r="DJ17" i="126"/>
  <c r="DI17" i="126"/>
  <c r="DH17" i="126"/>
  <c r="DG17" i="126"/>
  <c r="DF17" i="126"/>
  <c r="DE17" i="126"/>
  <c r="DD17" i="126"/>
  <c r="DC17" i="126"/>
  <c r="DB17" i="126"/>
  <c r="DA17" i="126"/>
  <c r="CZ17" i="126"/>
  <c r="CY17" i="126"/>
  <c r="CX17" i="126"/>
  <c r="CW17" i="126"/>
  <c r="CV17" i="126"/>
  <c r="CU17" i="126"/>
  <c r="CT17" i="126"/>
  <c r="CS17" i="126"/>
  <c r="CR17" i="126"/>
  <c r="CQ17" i="126"/>
  <c r="CP17" i="126"/>
  <c r="CO17" i="126"/>
  <c r="CN17" i="126"/>
  <c r="CM17" i="126"/>
  <c r="CL17" i="126"/>
  <c r="CK17" i="126"/>
  <c r="CJ17" i="126"/>
  <c r="CI17" i="126"/>
  <c r="CH17" i="126"/>
  <c r="CG17" i="126"/>
  <c r="CF17" i="126"/>
  <c r="CE17" i="126"/>
  <c r="CD17" i="126"/>
  <c r="CC17" i="126"/>
  <c r="CB17" i="126"/>
  <c r="CA17" i="126"/>
  <c r="BZ17" i="126"/>
  <c r="BY17" i="126"/>
  <c r="BX17" i="126"/>
  <c r="BW17" i="126"/>
  <c r="BV17" i="126"/>
  <c r="BU17" i="126"/>
  <c r="BT17" i="126"/>
  <c r="BS17" i="126"/>
  <c r="BR17" i="126"/>
  <c r="BQ17" i="126"/>
  <c r="BP17" i="126"/>
  <c r="BO17" i="126"/>
  <c r="BN17" i="126"/>
  <c r="BM17" i="126"/>
  <c r="BL17" i="126"/>
  <c r="BK17" i="126"/>
  <c r="BJ17" i="126"/>
  <c r="BI17" i="126"/>
  <c r="BH17" i="126"/>
  <c r="BG17" i="126"/>
  <c r="BF17" i="126"/>
  <c r="BE17" i="126"/>
  <c r="BD17" i="126"/>
  <c r="BC17" i="126"/>
  <c r="BB17" i="126"/>
  <c r="BA17" i="126"/>
  <c r="AZ17" i="126"/>
  <c r="AY17" i="126"/>
  <c r="AX17" i="126"/>
  <c r="AW17" i="126"/>
  <c r="AV17" i="126"/>
  <c r="AU17" i="126"/>
  <c r="AT17" i="126"/>
  <c r="AS17" i="126"/>
  <c r="AR17" i="126"/>
  <c r="AQ17" i="126"/>
  <c r="AP17" i="126"/>
  <c r="AO17" i="126"/>
  <c r="AN17" i="126"/>
  <c r="AM17" i="126"/>
  <c r="AL17" i="126"/>
  <c r="AK17" i="126"/>
  <c r="AJ17" i="126"/>
  <c r="AI17" i="126"/>
  <c r="AH17" i="126"/>
  <c r="AG17" i="126"/>
  <c r="AF17" i="126"/>
  <c r="AE17" i="126"/>
  <c r="AD17" i="126"/>
  <c r="AC17" i="126"/>
  <c r="AB17" i="126"/>
  <c r="AA17" i="126"/>
  <c r="Z17" i="126"/>
  <c r="Y17" i="126"/>
  <c r="X17" i="126"/>
  <c r="W17" i="126"/>
  <c r="V17" i="126"/>
  <c r="U17" i="126"/>
  <c r="T17" i="126"/>
  <c r="S17" i="126"/>
  <c r="R17" i="126"/>
  <c r="Q17" i="126"/>
  <c r="P17" i="126"/>
  <c r="O17" i="126"/>
  <c r="N17" i="126"/>
  <c r="M17" i="126"/>
  <c r="L17" i="126"/>
  <c r="K17" i="126"/>
  <c r="J17" i="126"/>
  <c r="I17" i="126"/>
  <c r="H17" i="126"/>
  <c r="G17" i="126"/>
  <c r="F17" i="126"/>
  <c r="DV16" i="126"/>
  <c r="DU16" i="126"/>
  <c r="DT16" i="126"/>
  <c r="DS16" i="126"/>
  <c r="DR16" i="126"/>
  <c r="DQ16" i="126"/>
  <c r="DP16" i="126"/>
  <c r="DO16" i="126"/>
  <c r="DN16" i="126"/>
  <c r="DM16" i="126"/>
  <c r="DL16" i="126"/>
  <c r="DK16" i="126"/>
  <c r="DJ16" i="126"/>
  <c r="DI16" i="126"/>
  <c r="DH16" i="126"/>
  <c r="DG16" i="126"/>
  <c r="DF16" i="126"/>
  <c r="DE16" i="126"/>
  <c r="DD16" i="126"/>
  <c r="DC16" i="126"/>
  <c r="DB16" i="126"/>
  <c r="DA16" i="126"/>
  <c r="CZ16" i="126"/>
  <c r="CY16" i="126"/>
  <c r="CX16" i="126"/>
  <c r="CW16" i="126"/>
  <c r="CV16" i="126"/>
  <c r="CU16" i="126"/>
  <c r="CT16" i="126"/>
  <c r="CS16" i="126"/>
  <c r="CR16" i="126"/>
  <c r="CQ16" i="126"/>
  <c r="CP16" i="126"/>
  <c r="CO16" i="126"/>
  <c r="CN16" i="126"/>
  <c r="CM16" i="126"/>
  <c r="CL16" i="126"/>
  <c r="CK16" i="126"/>
  <c r="CJ16" i="126"/>
  <c r="CI16" i="126"/>
  <c r="CH16" i="126"/>
  <c r="CG16" i="126"/>
  <c r="CF16" i="126"/>
  <c r="CE16" i="126"/>
  <c r="CD16" i="126"/>
  <c r="CC16" i="126"/>
  <c r="CB16" i="126"/>
  <c r="CA16" i="126"/>
  <c r="BZ16" i="126"/>
  <c r="BY16" i="126"/>
  <c r="BX16" i="126"/>
  <c r="BW16" i="126"/>
  <c r="BV16" i="126"/>
  <c r="BU16" i="126"/>
  <c r="BT16" i="126"/>
  <c r="BS16" i="126"/>
  <c r="BR16" i="126"/>
  <c r="BQ16" i="126"/>
  <c r="BP16" i="126"/>
  <c r="BO16" i="126"/>
  <c r="BN16" i="126"/>
  <c r="BM16" i="126"/>
  <c r="BL16" i="126"/>
  <c r="BK16" i="126"/>
  <c r="BJ16" i="126"/>
  <c r="BI16" i="126"/>
  <c r="BH16" i="126"/>
  <c r="BG16" i="126"/>
  <c r="BF16" i="126"/>
  <c r="BE16" i="126"/>
  <c r="BD16" i="126"/>
  <c r="BC16" i="126"/>
  <c r="BB16" i="126"/>
  <c r="BA16" i="126"/>
  <c r="AZ16" i="126"/>
  <c r="AY16" i="126"/>
  <c r="AX16" i="126"/>
  <c r="AW16" i="126"/>
  <c r="AV16" i="126"/>
  <c r="AU16" i="126"/>
  <c r="AT16" i="126"/>
  <c r="AS16" i="126"/>
  <c r="AR16" i="126"/>
  <c r="AQ16" i="126"/>
  <c r="AP16" i="126"/>
  <c r="AO16" i="126"/>
  <c r="AN16" i="126"/>
  <c r="AM16" i="126"/>
  <c r="AL16" i="126"/>
  <c r="AK16" i="126"/>
  <c r="AJ16" i="126"/>
  <c r="AI16" i="126"/>
  <c r="AH16" i="126"/>
  <c r="AG16" i="126"/>
  <c r="AF16" i="126"/>
  <c r="AE16" i="126"/>
  <c r="AD16" i="126"/>
  <c r="AC16" i="126"/>
  <c r="AB16" i="126"/>
  <c r="AA16" i="126"/>
  <c r="Z16" i="126"/>
  <c r="Y16" i="126"/>
  <c r="X16" i="126"/>
  <c r="W16" i="126"/>
  <c r="V16" i="126"/>
  <c r="U16" i="126"/>
  <c r="T16" i="126"/>
  <c r="S16" i="126"/>
  <c r="R16" i="126"/>
  <c r="Q16" i="126"/>
  <c r="P16" i="126"/>
  <c r="O16" i="126"/>
  <c r="N16" i="126"/>
  <c r="M16" i="126"/>
  <c r="L16" i="126"/>
  <c r="K16" i="126"/>
  <c r="J16" i="126"/>
  <c r="I16" i="126"/>
  <c r="H16" i="126"/>
  <c r="G16" i="126"/>
  <c r="F16" i="126"/>
  <c r="E16" i="126"/>
  <c r="DV15" i="126"/>
  <c r="DU15" i="126"/>
  <c r="DT15" i="126"/>
  <c r="DS15" i="126"/>
  <c r="DR15" i="126"/>
  <c r="DQ15" i="126"/>
  <c r="DP15" i="126"/>
  <c r="DO15" i="126"/>
  <c r="DN15" i="126"/>
  <c r="DM15" i="126"/>
  <c r="DL15" i="126"/>
  <c r="DK15" i="126"/>
  <c r="DJ15" i="126"/>
  <c r="DI15" i="126"/>
  <c r="DH15" i="126"/>
  <c r="DG15" i="126"/>
  <c r="DF15" i="126"/>
  <c r="DE15" i="126"/>
  <c r="DD15" i="126"/>
  <c r="DC15" i="126"/>
  <c r="DB15" i="126"/>
  <c r="DA15" i="126"/>
  <c r="CZ15" i="126"/>
  <c r="CY15" i="126"/>
  <c r="CX15" i="126"/>
  <c r="CW15" i="126"/>
  <c r="CV15" i="126"/>
  <c r="CU15" i="126"/>
  <c r="CT15" i="126"/>
  <c r="CS15" i="126"/>
  <c r="CR15" i="126"/>
  <c r="CQ15" i="126"/>
  <c r="CP15" i="126"/>
  <c r="CO15" i="126"/>
  <c r="CN15" i="126"/>
  <c r="CM15" i="126"/>
  <c r="CL15" i="126"/>
  <c r="CK15" i="126"/>
  <c r="CJ15" i="126"/>
  <c r="CI15" i="126"/>
  <c r="CH15" i="126"/>
  <c r="CG15" i="126"/>
  <c r="CF15" i="126"/>
  <c r="CE15" i="126"/>
  <c r="CD15" i="126"/>
  <c r="CC15" i="126"/>
  <c r="CB15" i="126"/>
  <c r="CA15" i="126"/>
  <c r="BZ15" i="126"/>
  <c r="BY15" i="126"/>
  <c r="BX15" i="126"/>
  <c r="BW15" i="126"/>
  <c r="BV15" i="126"/>
  <c r="BU15" i="126"/>
  <c r="BT15" i="126"/>
  <c r="BS15" i="126"/>
  <c r="BR15" i="126"/>
  <c r="BQ15" i="126"/>
  <c r="BP15" i="126"/>
  <c r="BO15" i="126"/>
  <c r="BN15" i="126"/>
  <c r="BM15" i="126"/>
  <c r="BL15" i="126"/>
  <c r="BK15" i="126"/>
  <c r="BJ15" i="126"/>
  <c r="BI15" i="126"/>
  <c r="BH15" i="126"/>
  <c r="BG15" i="126"/>
  <c r="BF15" i="126"/>
  <c r="BE15" i="126"/>
  <c r="BD15" i="126"/>
  <c r="BC15" i="126"/>
  <c r="BB15" i="126"/>
  <c r="BA15" i="126"/>
  <c r="AZ15" i="126"/>
  <c r="AY15" i="126"/>
  <c r="AX15" i="126"/>
  <c r="AW15" i="126"/>
  <c r="AV15" i="126"/>
  <c r="AU15" i="126"/>
  <c r="AT15" i="126"/>
  <c r="AS15" i="126"/>
  <c r="AR15" i="126"/>
  <c r="AQ15" i="126"/>
  <c r="AP15" i="126"/>
  <c r="AO15" i="126"/>
  <c r="AN15" i="126"/>
  <c r="AM15" i="126"/>
  <c r="AL15" i="126"/>
  <c r="AK15" i="126"/>
  <c r="AJ15" i="126"/>
  <c r="AI15" i="126"/>
  <c r="AH15" i="126"/>
  <c r="AG15" i="126"/>
  <c r="AF15" i="126"/>
  <c r="AE15" i="126"/>
  <c r="AD15" i="126"/>
  <c r="AC15" i="126"/>
  <c r="AB15" i="126"/>
  <c r="AA15" i="126"/>
  <c r="Z15" i="126"/>
  <c r="Y15" i="126"/>
  <c r="X15" i="126"/>
  <c r="W15" i="126"/>
  <c r="V15" i="126"/>
  <c r="U15" i="126"/>
  <c r="T15" i="126"/>
  <c r="S15" i="126"/>
  <c r="R15" i="126"/>
  <c r="Q15" i="126"/>
  <c r="P15" i="126"/>
  <c r="O15" i="126"/>
  <c r="N15" i="126"/>
  <c r="M15" i="126"/>
  <c r="L15" i="126"/>
  <c r="K15" i="126"/>
  <c r="J15" i="126"/>
  <c r="I15" i="126"/>
  <c r="H15" i="126"/>
  <c r="G15" i="126"/>
  <c r="F15" i="126"/>
  <c r="L22" i="127"/>
  <c r="L21" i="127"/>
  <c r="L20" i="127"/>
  <c r="L19" i="127"/>
  <c r="L18" i="127"/>
  <c r="L17" i="127"/>
  <c r="L16" i="127"/>
  <c r="L15" i="127"/>
  <c r="L14" i="127"/>
  <c r="L11" i="127"/>
  <c r="S107" i="127"/>
  <c r="U107" i="127" s="1"/>
  <c r="H114" i="127" s="1"/>
  <c r="F77" i="126"/>
  <c r="G77" i="126"/>
  <c r="H77" i="126"/>
  <c r="I77" i="126"/>
  <c r="J77" i="126"/>
  <c r="K77" i="126"/>
  <c r="L77" i="126"/>
  <c r="M77" i="126"/>
  <c r="N77" i="126"/>
  <c r="O77" i="126"/>
  <c r="P77" i="126"/>
  <c r="Q77" i="126"/>
  <c r="R77" i="126"/>
  <c r="S77" i="126"/>
  <c r="T77" i="126"/>
  <c r="U77" i="126"/>
  <c r="V77" i="126"/>
  <c r="W77" i="126"/>
  <c r="X77" i="126"/>
  <c r="Y77" i="126"/>
  <c r="Z77" i="126"/>
  <c r="AA77" i="126"/>
  <c r="AB77" i="126"/>
  <c r="AC77" i="126"/>
  <c r="AD77" i="126"/>
  <c r="AE77" i="126"/>
  <c r="AF77" i="126"/>
  <c r="AG77" i="126"/>
  <c r="AH77" i="126"/>
  <c r="AI77" i="126"/>
  <c r="AJ77" i="126"/>
  <c r="AK77" i="126"/>
  <c r="AL77" i="126"/>
  <c r="AM77" i="126"/>
  <c r="AN77" i="126"/>
  <c r="AO77" i="126"/>
  <c r="AP77" i="126"/>
  <c r="AQ77" i="126"/>
  <c r="AR77" i="126"/>
  <c r="AS77" i="126"/>
  <c r="AT77" i="126"/>
  <c r="AU77" i="126"/>
  <c r="AV77" i="126"/>
  <c r="AW77" i="126"/>
  <c r="AX77" i="126"/>
  <c r="AY77" i="126"/>
  <c r="AZ77" i="126"/>
  <c r="BA77" i="126"/>
  <c r="BB77" i="126"/>
  <c r="BC77" i="126"/>
  <c r="BD77" i="126"/>
  <c r="BE77" i="126"/>
  <c r="BF77" i="126"/>
  <c r="BG77" i="126"/>
  <c r="BH77" i="126"/>
  <c r="BI77" i="126"/>
  <c r="BJ77" i="126"/>
  <c r="BK77" i="126"/>
  <c r="BL77" i="126"/>
  <c r="BM77" i="126"/>
  <c r="BN77" i="126"/>
  <c r="BO77" i="126"/>
  <c r="BP77" i="126"/>
  <c r="BQ77" i="126"/>
  <c r="BR77" i="126"/>
  <c r="BS77" i="126"/>
  <c r="BT77" i="126"/>
  <c r="BU77" i="126"/>
  <c r="BV77" i="126"/>
  <c r="BW77" i="126"/>
  <c r="BX77" i="126"/>
  <c r="BY77" i="126"/>
  <c r="BZ77" i="126"/>
  <c r="CA77" i="126"/>
  <c r="CB77" i="126"/>
  <c r="CC77" i="126"/>
  <c r="CD77" i="126"/>
  <c r="CE77" i="126"/>
  <c r="CF77" i="126"/>
  <c r="CG77" i="126"/>
  <c r="CH77" i="126"/>
  <c r="CI77" i="126"/>
  <c r="CJ77" i="126"/>
  <c r="CK77" i="126"/>
  <c r="CL77" i="126"/>
  <c r="CM77" i="126"/>
  <c r="CN77" i="126"/>
  <c r="CO77" i="126"/>
  <c r="CP77" i="126"/>
  <c r="CQ77" i="126"/>
  <c r="CR77" i="126"/>
  <c r="CS77" i="126"/>
  <c r="CT77" i="126"/>
  <c r="CU77" i="126"/>
  <c r="CV77" i="126"/>
  <c r="CW77" i="126"/>
  <c r="CX77" i="126"/>
  <c r="CY77" i="126"/>
  <c r="CZ77" i="126"/>
  <c r="DA77" i="126"/>
  <c r="DB77" i="126"/>
  <c r="DC77" i="126"/>
  <c r="DD77" i="126"/>
  <c r="DE77" i="126"/>
  <c r="DF77" i="126"/>
  <c r="DG77" i="126"/>
  <c r="DH77" i="126"/>
  <c r="DI77" i="126"/>
  <c r="DJ77" i="126"/>
  <c r="DK77" i="126"/>
  <c r="DL77" i="126"/>
  <c r="DM77" i="126"/>
  <c r="DN77" i="126"/>
  <c r="DO77" i="126"/>
  <c r="DP77" i="126"/>
  <c r="DQ77" i="126"/>
  <c r="DR77" i="126"/>
  <c r="DS77" i="126"/>
  <c r="DT77" i="126"/>
  <c r="E77" i="126"/>
  <c r="F76" i="126"/>
  <c r="G76" i="126"/>
  <c r="H76" i="126"/>
  <c r="I76" i="126"/>
  <c r="J76" i="126"/>
  <c r="K76" i="126"/>
  <c r="L76" i="126"/>
  <c r="M76" i="126"/>
  <c r="N76" i="126"/>
  <c r="O76" i="126"/>
  <c r="P76" i="126"/>
  <c r="Q76" i="126"/>
  <c r="R76" i="126"/>
  <c r="S76" i="126"/>
  <c r="T76" i="126"/>
  <c r="U76" i="126"/>
  <c r="V76" i="126"/>
  <c r="W76" i="126"/>
  <c r="X76" i="126"/>
  <c r="Y76" i="126"/>
  <c r="Z76" i="126"/>
  <c r="AA76" i="126"/>
  <c r="AB76" i="126"/>
  <c r="AC76" i="126"/>
  <c r="AD76" i="126"/>
  <c r="AE76" i="126"/>
  <c r="AF76" i="126"/>
  <c r="AG76" i="126"/>
  <c r="AH76" i="126"/>
  <c r="AI76" i="126"/>
  <c r="AJ76" i="126"/>
  <c r="AK76" i="126"/>
  <c r="AL76" i="126"/>
  <c r="AM76" i="126"/>
  <c r="AN76" i="126"/>
  <c r="AO76" i="126"/>
  <c r="AP76" i="126"/>
  <c r="AQ76" i="126"/>
  <c r="AR76" i="126"/>
  <c r="AS76" i="126"/>
  <c r="AT76" i="126"/>
  <c r="AU76" i="126"/>
  <c r="AV76" i="126"/>
  <c r="AW76" i="126"/>
  <c r="AX76" i="126"/>
  <c r="AY76" i="126"/>
  <c r="AZ76" i="126"/>
  <c r="BA76" i="126"/>
  <c r="BB76" i="126"/>
  <c r="BC76" i="126"/>
  <c r="BD76" i="126"/>
  <c r="BE76" i="126"/>
  <c r="BF76" i="126"/>
  <c r="BG76" i="126"/>
  <c r="BH76" i="126"/>
  <c r="BI76" i="126"/>
  <c r="BJ76" i="126"/>
  <c r="BK76" i="126"/>
  <c r="BL76" i="126"/>
  <c r="BM76" i="126"/>
  <c r="BN76" i="126"/>
  <c r="BO76" i="126"/>
  <c r="BP76" i="126"/>
  <c r="BQ76" i="126"/>
  <c r="BR76" i="126"/>
  <c r="BS76" i="126"/>
  <c r="BT76" i="126"/>
  <c r="BU76" i="126"/>
  <c r="BV76" i="126"/>
  <c r="BW76" i="126"/>
  <c r="BX76" i="126"/>
  <c r="BY76" i="126"/>
  <c r="BZ76" i="126"/>
  <c r="CA76" i="126"/>
  <c r="CB76" i="126"/>
  <c r="CC76" i="126"/>
  <c r="CD76" i="126"/>
  <c r="CE76" i="126"/>
  <c r="CF76" i="126"/>
  <c r="CG76" i="126"/>
  <c r="CH76" i="126"/>
  <c r="CI76" i="126"/>
  <c r="CJ76" i="126"/>
  <c r="CK76" i="126"/>
  <c r="CL76" i="126"/>
  <c r="CM76" i="126"/>
  <c r="CN76" i="126"/>
  <c r="CO76" i="126"/>
  <c r="CP76" i="126"/>
  <c r="CQ76" i="126"/>
  <c r="CR76" i="126"/>
  <c r="CS76" i="126"/>
  <c r="CT76" i="126"/>
  <c r="CU76" i="126"/>
  <c r="CV76" i="126"/>
  <c r="CW76" i="126"/>
  <c r="CX76" i="126"/>
  <c r="CY76" i="126"/>
  <c r="CZ76" i="126"/>
  <c r="DA76" i="126"/>
  <c r="DB76" i="126"/>
  <c r="DC76" i="126"/>
  <c r="DD76" i="126"/>
  <c r="DE76" i="126"/>
  <c r="DF76" i="126"/>
  <c r="DG76" i="126"/>
  <c r="DH76" i="126"/>
  <c r="DI76" i="126"/>
  <c r="DJ76" i="126"/>
  <c r="DK76" i="126"/>
  <c r="DL76" i="126"/>
  <c r="DM76" i="126"/>
  <c r="DN76" i="126"/>
  <c r="DO76" i="126"/>
  <c r="DP76" i="126"/>
  <c r="DQ76" i="126"/>
  <c r="DR76" i="126"/>
  <c r="DS76" i="126"/>
  <c r="DT76" i="126"/>
  <c r="DU76" i="126"/>
  <c r="DV76" i="126"/>
  <c r="F75" i="126"/>
  <c r="G75" i="126"/>
  <c r="H75" i="126"/>
  <c r="I75" i="126"/>
  <c r="J75" i="126"/>
  <c r="K75" i="126"/>
  <c r="L75" i="126"/>
  <c r="M75" i="126"/>
  <c r="N75" i="126"/>
  <c r="O75" i="126"/>
  <c r="P75" i="126"/>
  <c r="Q75" i="126"/>
  <c r="R75" i="126"/>
  <c r="S75" i="126"/>
  <c r="T75" i="126"/>
  <c r="U75" i="126"/>
  <c r="V75" i="126"/>
  <c r="W75" i="126"/>
  <c r="X75" i="126"/>
  <c r="Y75" i="126"/>
  <c r="Z75" i="126"/>
  <c r="AA75" i="126"/>
  <c r="AB75" i="126"/>
  <c r="AC75" i="126"/>
  <c r="AD75" i="126"/>
  <c r="AE75" i="126"/>
  <c r="AF75" i="126"/>
  <c r="AG75" i="126"/>
  <c r="AH75" i="126"/>
  <c r="AI75" i="126"/>
  <c r="AJ75" i="126"/>
  <c r="AK75" i="126"/>
  <c r="AL75" i="126"/>
  <c r="AM75" i="126"/>
  <c r="AN75" i="126"/>
  <c r="AO75" i="126"/>
  <c r="AP75" i="126"/>
  <c r="AQ75" i="126"/>
  <c r="AR75" i="126"/>
  <c r="AS75" i="126"/>
  <c r="AT75" i="126"/>
  <c r="AU75" i="126"/>
  <c r="AV75" i="126"/>
  <c r="AW75" i="126"/>
  <c r="AX75" i="126"/>
  <c r="AY75" i="126"/>
  <c r="AZ75" i="126"/>
  <c r="BA75" i="126"/>
  <c r="BB75" i="126"/>
  <c r="BC75" i="126"/>
  <c r="BD75" i="126"/>
  <c r="BE75" i="126"/>
  <c r="BF75" i="126"/>
  <c r="BG75" i="126"/>
  <c r="BH75" i="126"/>
  <c r="BJ75" i="126"/>
  <c r="BK75" i="126"/>
  <c r="BL75" i="126"/>
  <c r="BM75" i="126"/>
  <c r="BN75" i="126"/>
  <c r="BO75" i="126"/>
  <c r="BP75" i="126"/>
  <c r="BQ75" i="126"/>
  <c r="BR75" i="126"/>
  <c r="BS75" i="126"/>
  <c r="BT75" i="126"/>
  <c r="BU75" i="126"/>
  <c r="BV75" i="126"/>
  <c r="BW75" i="126"/>
  <c r="BX75" i="126"/>
  <c r="BY75" i="126"/>
  <c r="BZ75" i="126"/>
  <c r="CA75" i="126"/>
  <c r="CB75" i="126"/>
  <c r="CC75" i="126"/>
  <c r="CD75" i="126"/>
  <c r="CE75" i="126"/>
  <c r="CF75" i="126"/>
  <c r="CG75" i="126"/>
  <c r="CH75" i="126"/>
  <c r="CI75" i="126"/>
  <c r="CJ75" i="126"/>
  <c r="CK75" i="126"/>
  <c r="CL75" i="126"/>
  <c r="CM75" i="126"/>
  <c r="CN75" i="126"/>
  <c r="CO75" i="126"/>
  <c r="CP75" i="126"/>
  <c r="CQ75" i="126"/>
  <c r="CR75" i="126"/>
  <c r="CS75" i="126"/>
  <c r="CT75" i="126"/>
  <c r="CU75" i="126"/>
  <c r="CV75" i="126"/>
  <c r="CW75" i="126"/>
  <c r="CX75" i="126"/>
  <c r="CY75" i="126"/>
  <c r="CZ75" i="126"/>
  <c r="DA75" i="126"/>
  <c r="DB75" i="126"/>
  <c r="DC75" i="126"/>
  <c r="DD75" i="126"/>
  <c r="DE75" i="126"/>
  <c r="DF75" i="126"/>
  <c r="DG75" i="126"/>
  <c r="DH75" i="126"/>
  <c r="DI75" i="126"/>
  <c r="DJ75" i="126"/>
  <c r="DK75" i="126"/>
  <c r="DL75" i="126"/>
  <c r="DM75" i="126"/>
  <c r="DN75" i="126"/>
  <c r="DO75" i="126"/>
  <c r="DP75" i="126"/>
  <c r="DQ75" i="126"/>
  <c r="DR75" i="126"/>
  <c r="DS75" i="126"/>
  <c r="DT75" i="126"/>
  <c r="DU75" i="126"/>
  <c r="DV75" i="126"/>
  <c r="H88" i="127"/>
  <c r="H87" i="127"/>
  <c r="H86" i="127"/>
  <c r="H85" i="127"/>
  <c r="H84" i="127"/>
  <c r="H83" i="127"/>
  <c r="H82" i="127"/>
  <c r="H81" i="127"/>
  <c r="H80" i="127"/>
  <c r="H79" i="127"/>
  <c r="H78" i="127"/>
  <c r="H77" i="127"/>
  <c r="H76" i="127"/>
  <c r="H75" i="127"/>
  <c r="H74" i="127"/>
  <c r="H73" i="127"/>
  <c r="H72" i="127"/>
  <c r="H71" i="127"/>
  <c r="H70" i="127"/>
  <c r="J70" i="127" s="1"/>
  <c r="H69" i="127"/>
  <c r="J69" i="127" s="1"/>
  <c r="DV48" i="126"/>
  <c r="BI75" i="126"/>
  <c r="J68" i="127"/>
  <c r="E55" i="136"/>
  <c r="M8" i="130"/>
  <c r="E54" i="136"/>
  <c r="E9" i="130" l="1"/>
  <c r="F9" i="130"/>
  <c r="I114" i="127"/>
  <c r="S111" i="127" s="1"/>
  <c r="I72" i="127"/>
  <c r="J72" i="127" s="1"/>
  <c r="I71" i="127"/>
  <c r="I84" i="127"/>
  <c r="J84" i="127" s="1"/>
  <c r="I83" i="127"/>
  <c r="I82" i="127"/>
  <c r="J82" i="127" s="1"/>
  <c r="I81" i="127"/>
  <c r="J81" i="127" s="1"/>
  <c r="I73" i="127"/>
  <c r="J73" i="127" s="1"/>
  <c r="I74" i="127"/>
  <c r="I85" i="127"/>
  <c r="J85" i="127" s="1"/>
  <c r="I86" i="127"/>
  <c r="J86" i="127" s="1"/>
  <c r="K114" i="127"/>
  <c r="V111" i="127" s="1"/>
  <c r="I76" i="127"/>
  <c r="J76" i="127" s="1"/>
  <c r="I75" i="127"/>
  <c r="J75" i="127" s="1"/>
  <c r="I88" i="127"/>
  <c r="J88" i="127" s="1"/>
  <c r="I87" i="127"/>
  <c r="J87" i="127" s="1"/>
  <c r="I78" i="127"/>
  <c r="J78" i="127" s="1"/>
  <c r="I77" i="127"/>
  <c r="J77" i="127" s="1"/>
  <c r="I66" i="127"/>
  <c r="J66" i="127" s="1"/>
  <c r="I65" i="127"/>
  <c r="J65" i="127" s="1"/>
  <c r="I79" i="127"/>
  <c r="J79" i="127" s="1"/>
  <c r="I80" i="127"/>
  <c r="J80" i="127" s="1"/>
  <c r="E58" i="136"/>
  <c r="E61" i="136" s="1"/>
  <c r="E62" i="136" s="1"/>
  <c r="G87" i="127"/>
  <c r="K87" i="127" s="1"/>
  <c r="G78" i="127"/>
  <c r="G84" i="127"/>
  <c r="G68" i="127"/>
  <c r="L68" i="127" s="1"/>
  <c r="G81" i="127"/>
  <c r="K81" i="127" s="1"/>
  <c r="G88" i="127"/>
  <c r="K88" i="127" s="1"/>
  <c r="G85" i="127"/>
  <c r="G75" i="127"/>
  <c r="L75" i="127" s="1"/>
  <c r="G74" i="127"/>
  <c r="K74" i="127" s="1"/>
  <c r="G86" i="127"/>
  <c r="K86" i="127" s="1"/>
  <c r="G65" i="127"/>
  <c r="G80" i="127"/>
  <c r="K80" i="127" s="1"/>
  <c r="G76" i="127"/>
  <c r="L76" i="127" s="1"/>
  <c r="G73" i="127"/>
  <c r="K73" i="127" s="1"/>
  <c r="G77" i="127"/>
  <c r="K77" i="127" s="1"/>
  <c r="G64" i="127"/>
  <c r="K64" i="127" s="1"/>
  <c r="G90" i="127"/>
  <c r="G89" i="127"/>
  <c r="J74" i="127"/>
  <c r="T111" i="127"/>
  <c r="R111" i="127"/>
  <c r="J67" i="127"/>
  <c r="J64" i="127"/>
  <c r="K118" i="127"/>
  <c r="I118" i="127" s="1"/>
  <c r="J117" i="127"/>
  <c r="J83" i="127"/>
  <c r="J71" i="127"/>
  <c r="D20" i="126"/>
  <c r="D39" i="126"/>
  <c r="D58" i="126"/>
  <c r="G70" i="127"/>
  <c r="G83" i="127"/>
  <c r="G79" i="127"/>
  <c r="G71" i="127"/>
  <c r="G67" i="127"/>
  <c r="G66" i="127"/>
  <c r="G82" i="127"/>
  <c r="G72" i="127"/>
  <c r="G69" i="127"/>
  <c r="D54" i="126"/>
  <c r="W111" i="127"/>
  <c r="D35" i="126"/>
  <c r="D16" i="126"/>
  <c r="I117" i="127"/>
  <c r="J90" i="127"/>
  <c r="L118" i="127"/>
  <c r="L85" i="127" l="1"/>
  <c r="L78" i="127"/>
  <c r="F21" i="130"/>
  <c r="F23" i="130" s="1"/>
  <c r="E21" i="130"/>
  <c r="E25" i="130" s="1"/>
  <c r="E13" i="130"/>
  <c r="F11" i="130"/>
  <c r="F13" i="130"/>
  <c r="E11" i="130"/>
  <c r="D57" i="126"/>
  <c r="D38" i="126"/>
  <c r="D19" i="126"/>
  <c r="E59" i="136"/>
  <c r="E60" i="136" s="1"/>
  <c r="D36" i="126"/>
  <c r="U111" i="127"/>
  <c r="D55" i="126"/>
  <c r="D17" i="126"/>
  <c r="K78" i="127"/>
  <c r="M78" i="127"/>
  <c r="L84" i="127"/>
  <c r="M84" i="127"/>
  <c r="K84" i="127"/>
  <c r="M80" i="127"/>
  <c r="M77" i="127"/>
  <c r="L88" i="127"/>
  <c r="M88" i="127"/>
  <c r="L87" i="127"/>
  <c r="M87" i="127"/>
  <c r="L77" i="127"/>
  <c r="K85" i="127"/>
  <c r="K68" i="127"/>
  <c r="L80" i="127"/>
  <c r="M85" i="127"/>
  <c r="K75" i="127"/>
  <c r="M74" i="127"/>
  <c r="M81" i="127"/>
  <c r="L74" i="127"/>
  <c r="M68" i="127"/>
  <c r="M75" i="127"/>
  <c r="L81" i="127"/>
  <c r="L73" i="127"/>
  <c r="M73" i="127"/>
  <c r="M86" i="127"/>
  <c r="L86" i="127"/>
  <c r="M64" i="127"/>
  <c r="K76" i="127"/>
  <c r="K65" i="127"/>
  <c r="M65" i="127"/>
  <c r="L65" i="127"/>
  <c r="M76" i="127"/>
  <c r="M62" i="127"/>
  <c r="L62" i="127"/>
  <c r="K62" i="127"/>
  <c r="G91" i="127"/>
  <c r="L64" i="127"/>
  <c r="M90" i="127"/>
  <c r="K90" i="127"/>
  <c r="L90" i="127"/>
  <c r="M66" i="127"/>
  <c r="L66" i="127"/>
  <c r="K66" i="127"/>
  <c r="H118" i="127"/>
  <c r="J118" i="127"/>
  <c r="M72" i="127"/>
  <c r="L72" i="127"/>
  <c r="K72" i="127"/>
  <c r="K83" i="127"/>
  <c r="M83" i="127"/>
  <c r="L83" i="127"/>
  <c r="K63" i="127"/>
  <c r="L63" i="127"/>
  <c r="M63" i="127"/>
  <c r="K82" i="127"/>
  <c r="M82" i="127"/>
  <c r="L82" i="127"/>
  <c r="L67" i="127"/>
  <c r="K67" i="127"/>
  <c r="M67" i="127"/>
  <c r="M89" i="127"/>
  <c r="K89" i="127"/>
  <c r="L89" i="127"/>
  <c r="K71" i="127"/>
  <c r="M71" i="127"/>
  <c r="L71" i="127"/>
  <c r="K69" i="127"/>
  <c r="L69" i="127"/>
  <c r="M69" i="127"/>
  <c r="K79" i="127"/>
  <c r="L79" i="127"/>
  <c r="M79" i="127"/>
  <c r="M70" i="127"/>
  <c r="K70" i="127"/>
  <c r="L70" i="127"/>
  <c r="F25" i="130" l="1"/>
  <c r="E23" i="130"/>
  <c r="K91" i="127"/>
  <c r="L91" i="127"/>
</calcChain>
</file>

<file path=xl/sharedStrings.xml><?xml version="1.0" encoding="utf-8"?>
<sst xmlns="http://schemas.openxmlformats.org/spreadsheetml/2006/main" count="2437" uniqueCount="963">
  <si>
    <t>単位：ｔ/年（計画処理量）</t>
    <rPh sb="0" eb="2">
      <t>タンイ</t>
    </rPh>
    <rPh sb="5" eb="6">
      <t>トシ</t>
    </rPh>
    <rPh sb="7" eb="9">
      <t>ケイカク</t>
    </rPh>
    <rPh sb="9" eb="11">
      <t>ショリ</t>
    </rPh>
    <rPh sb="11" eb="12">
      <t>リョウ</t>
    </rPh>
    <phoneticPr fontId="26"/>
  </si>
  <si>
    <t>１．SPC</t>
    <phoneticPr fontId="26"/>
  </si>
  <si>
    <t>資源化</t>
    <rPh sb="0" eb="2">
      <t>シゲン</t>
    </rPh>
    <rPh sb="2" eb="3">
      <t>カ</t>
    </rPh>
    <phoneticPr fontId="26"/>
  </si>
  <si>
    <t>提案書提出資料　一覧</t>
    <rPh sb="0" eb="3">
      <t>テイアンショ</t>
    </rPh>
    <rPh sb="3" eb="5">
      <t>テイシュツ</t>
    </rPh>
    <rPh sb="5" eb="7">
      <t>シリョウ</t>
    </rPh>
    <rPh sb="8" eb="10">
      <t>イチラン</t>
    </rPh>
    <phoneticPr fontId="26"/>
  </si>
  <si>
    <t>名称</t>
    <rPh sb="0" eb="2">
      <t>メイショウ</t>
    </rPh>
    <phoneticPr fontId="26"/>
  </si>
  <si>
    <t>枚数等の指定</t>
    <rPh sb="0" eb="2">
      <t>マイスウ</t>
    </rPh>
    <rPh sb="2" eb="3">
      <t>トウ</t>
    </rPh>
    <rPh sb="4" eb="6">
      <t>シテイ</t>
    </rPh>
    <phoneticPr fontId="26"/>
  </si>
  <si>
    <t>フォーム</t>
    <phoneticPr fontId="26"/>
  </si>
  <si>
    <t>WORD</t>
    <phoneticPr fontId="26"/>
  </si>
  <si>
    <t>EXCEL</t>
    <phoneticPr fontId="26"/>
  </si>
  <si>
    <t>様式第1号</t>
    <phoneticPr fontId="26"/>
  </si>
  <si>
    <t>入札説明書等に関する質問書</t>
    <phoneticPr fontId="26"/>
  </si>
  <si>
    <t>無し（様式による）</t>
    <rPh sb="0" eb="1">
      <t>ナ</t>
    </rPh>
    <rPh sb="3" eb="5">
      <t>ヨウシキ</t>
    </rPh>
    <phoneticPr fontId="26"/>
  </si>
  <si>
    <t>△</t>
    <phoneticPr fontId="26"/>
  </si>
  <si>
    <t>○</t>
    <phoneticPr fontId="26"/>
  </si>
  <si>
    <t>様式第3号</t>
    <phoneticPr fontId="26"/>
  </si>
  <si>
    <t>参加表明書</t>
    <phoneticPr fontId="26"/>
  </si>
  <si>
    <t>構成員及び協力企業一覧表</t>
    <phoneticPr fontId="26"/>
  </si>
  <si>
    <t>予定する建設事業者の構成</t>
    <phoneticPr fontId="26"/>
  </si>
  <si>
    <t>参加資格審査申請書</t>
    <phoneticPr fontId="26"/>
  </si>
  <si>
    <t>委任状（代表企業）</t>
    <phoneticPr fontId="26"/>
  </si>
  <si>
    <t>委任状（代理人）</t>
    <phoneticPr fontId="26"/>
  </si>
  <si>
    <t>各業務を担当する者の要件を証明する書類　　※表紙</t>
    <phoneticPr fontId="26"/>
  </si>
  <si>
    <t>入札辞退届</t>
    <phoneticPr fontId="26"/>
  </si>
  <si>
    <t>対面的対話への参加申込書</t>
    <phoneticPr fontId="26"/>
  </si>
  <si>
    <t>対面的対話における確認事項</t>
    <phoneticPr fontId="26"/>
  </si>
  <si>
    <t>様式第12号</t>
    <phoneticPr fontId="26"/>
  </si>
  <si>
    <t>要求水準に関する誓約書</t>
    <phoneticPr fontId="26"/>
  </si>
  <si>
    <t>要求水準に対する設計仕様書</t>
    <phoneticPr fontId="26"/>
  </si>
  <si>
    <t>入札書</t>
    <phoneticPr fontId="26"/>
  </si>
  <si>
    <t>様式第15号</t>
  </si>
  <si>
    <t>A4版・縦　1ページ</t>
    <rPh sb="2" eb="3">
      <t>バン</t>
    </rPh>
    <rPh sb="4" eb="5">
      <t>タテ</t>
    </rPh>
    <phoneticPr fontId="26"/>
  </si>
  <si>
    <t>【運転管理】体制（全体組織体制）</t>
    <phoneticPr fontId="26"/>
  </si>
  <si>
    <t>操炉計画</t>
    <phoneticPr fontId="26"/>
  </si>
  <si>
    <t>年間物質収支</t>
    <phoneticPr fontId="26"/>
  </si>
  <si>
    <t>○</t>
    <phoneticPr fontId="26"/>
  </si>
  <si>
    <t>事業収支計画</t>
    <phoneticPr fontId="26"/>
  </si>
  <si>
    <t>SPCの出資構成</t>
    <phoneticPr fontId="26"/>
  </si>
  <si>
    <t>リスク管理方法</t>
    <phoneticPr fontId="26"/>
  </si>
  <si>
    <t>付保する保険の内容</t>
    <phoneticPr fontId="26"/>
  </si>
  <si>
    <t>提案図書概要版　　※表紙</t>
    <phoneticPr fontId="26"/>
  </si>
  <si>
    <t>提案図書概要版</t>
    <phoneticPr fontId="26"/>
  </si>
  <si>
    <t>委任状（開札の立会い）</t>
    <phoneticPr fontId="26"/>
  </si>
  <si>
    <t>※ フォームの△は説明書きがあることを示す。○は様式自体を示す。</t>
    <rPh sb="9" eb="11">
      <t>セツメイ</t>
    </rPh>
    <rPh sb="11" eb="12">
      <t>ガ</t>
    </rPh>
    <rPh sb="19" eb="20">
      <t>シメ</t>
    </rPh>
    <rPh sb="24" eb="26">
      <t>ヨウシキ</t>
    </rPh>
    <rPh sb="26" eb="28">
      <t>ジタイ</t>
    </rPh>
    <rPh sb="29" eb="30">
      <t>シメ</t>
    </rPh>
    <phoneticPr fontId="26"/>
  </si>
  <si>
    <t>資源化のための対応方法</t>
    <rPh sb="0" eb="2">
      <t>シゲン</t>
    </rPh>
    <rPh sb="2" eb="3">
      <t>カ</t>
    </rPh>
    <rPh sb="7" eb="9">
      <t>タイオウ</t>
    </rPh>
    <rPh sb="9" eb="11">
      <t>ホウホウ</t>
    </rPh>
    <phoneticPr fontId="26"/>
  </si>
  <si>
    <t>NO</t>
    <phoneticPr fontId="26"/>
  </si>
  <si>
    <t>ワイヤー（　mm以上）</t>
    <rPh sb="8" eb="10">
      <t>イジョウ</t>
    </rPh>
    <phoneticPr fontId="26"/>
  </si>
  <si>
    <t>石（　mm以上）</t>
    <rPh sb="0" eb="1">
      <t>イシ</t>
    </rPh>
    <rPh sb="5" eb="7">
      <t>イジョウ</t>
    </rPh>
    <phoneticPr fontId="26"/>
  </si>
  <si>
    <t>木材（　m以上）</t>
    <rPh sb="0" eb="2">
      <t>モクザイ</t>
    </rPh>
    <rPh sb="5" eb="7">
      <t>イジョウ</t>
    </rPh>
    <phoneticPr fontId="26"/>
  </si>
  <si>
    <t>注2：記入例は削除して記載すること。</t>
    <rPh sb="0" eb="1">
      <t>チュウ</t>
    </rPh>
    <rPh sb="3" eb="5">
      <t>キニュウ</t>
    </rPh>
    <rPh sb="5" eb="6">
      <t>レイ</t>
    </rPh>
    <rPh sb="7" eb="9">
      <t>サクジョ</t>
    </rPh>
    <rPh sb="11" eb="13">
      <t>キサイ</t>
    </rPh>
    <phoneticPr fontId="26"/>
  </si>
  <si>
    <t>資源化または
最終処分</t>
    <rPh sb="0" eb="2">
      <t>シゲン</t>
    </rPh>
    <rPh sb="2" eb="3">
      <t>カ</t>
    </rPh>
    <rPh sb="7" eb="9">
      <t>サイシュウ</t>
    </rPh>
    <rPh sb="9" eb="11">
      <t>ショブン</t>
    </rPh>
    <phoneticPr fontId="26"/>
  </si>
  <si>
    <t>最終処分</t>
    <rPh sb="0" eb="2">
      <t>サイシュウ</t>
    </rPh>
    <rPh sb="2" eb="4">
      <t>ショブン</t>
    </rPh>
    <phoneticPr fontId="26"/>
  </si>
  <si>
    <t>１．対面的対話における確認事項</t>
    <rPh sb="2" eb="5">
      <t>タイメンテキ</t>
    </rPh>
    <rPh sb="5" eb="7">
      <t>タイワ</t>
    </rPh>
    <rPh sb="11" eb="13">
      <t>カクニン</t>
    </rPh>
    <rPh sb="13" eb="15">
      <t>ジコウ</t>
    </rPh>
    <phoneticPr fontId="26"/>
  </si>
  <si>
    <t>No.</t>
    <phoneticPr fontId="26"/>
  </si>
  <si>
    <t>書類名</t>
    <rPh sb="0" eb="2">
      <t>ショルイ</t>
    </rPh>
    <rPh sb="2" eb="3">
      <t>メイ</t>
    </rPh>
    <phoneticPr fontId="26"/>
  </si>
  <si>
    <t>質問内容</t>
    <rPh sb="0" eb="2">
      <t>シツモン</t>
    </rPh>
    <rPh sb="2" eb="4">
      <t>ナイヨウ</t>
    </rPh>
    <phoneticPr fontId="26"/>
  </si>
  <si>
    <t>※1</t>
    <phoneticPr fontId="26"/>
  </si>
  <si>
    <t>※2</t>
    <phoneticPr fontId="26"/>
  </si>
  <si>
    <t>※3</t>
    <phoneticPr fontId="26"/>
  </si>
  <si>
    <t>品名</t>
    <phoneticPr fontId="26"/>
  </si>
  <si>
    <t>年間処理量</t>
    <rPh sb="0" eb="2">
      <t>ネンカン</t>
    </rPh>
    <rPh sb="2" eb="4">
      <t>ショリ</t>
    </rPh>
    <rPh sb="4" eb="5">
      <t>リョウ</t>
    </rPh>
    <phoneticPr fontId="26"/>
  </si>
  <si>
    <t>１．変動費用</t>
    <rPh sb="2" eb="4">
      <t>ヘンドウ</t>
    </rPh>
    <rPh sb="4" eb="6">
      <t>ヒヨウ</t>
    </rPh>
    <phoneticPr fontId="26"/>
  </si>
  <si>
    <t>※3</t>
    <phoneticPr fontId="26"/>
  </si>
  <si>
    <t>出資者</t>
    <rPh sb="0" eb="2">
      <t>シュッシ</t>
    </rPh>
    <rPh sb="2" eb="3">
      <t>シャ</t>
    </rPh>
    <phoneticPr fontId="26"/>
  </si>
  <si>
    <t>出資金額</t>
    <rPh sb="0" eb="2">
      <t>シュッシ</t>
    </rPh>
    <rPh sb="2" eb="4">
      <t>キンガク</t>
    </rPh>
    <phoneticPr fontId="26"/>
  </si>
  <si>
    <t>出資比率</t>
    <rPh sb="0" eb="2">
      <t>シュッシ</t>
    </rPh>
    <rPh sb="2" eb="4">
      <t>ヒリツ</t>
    </rPh>
    <phoneticPr fontId="13"/>
  </si>
  <si>
    <t>出資者名</t>
    <rPh sb="0" eb="2">
      <t>シュッシ</t>
    </rPh>
    <rPh sb="2" eb="3">
      <t>シャ</t>
    </rPh>
    <rPh sb="3" eb="4">
      <t>メイ</t>
    </rPh>
    <phoneticPr fontId="26"/>
  </si>
  <si>
    <t>役割</t>
    <rPh sb="0" eb="2">
      <t>ヤクワリ</t>
    </rPh>
    <phoneticPr fontId="26"/>
  </si>
  <si>
    <t>（単位：円）</t>
    <rPh sb="1" eb="3">
      <t>タンイ</t>
    </rPh>
    <rPh sb="4" eb="5">
      <t>エン</t>
    </rPh>
    <phoneticPr fontId="26"/>
  </si>
  <si>
    <t>（単位：％）</t>
    <rPh sb="1" eb="3">
      <t>タンイ</t>
    </rPh>
    <phoneticPr fontId="13"/>
  </si>
  <si>
    <t>代表企業</t>
    <rPh sb="0" eb="2">
      <t>ダイヒョウ</t>
    </rPh>
    <rPh sb="2" eb="4">
      <t>キギョウ</t>
    </rPh>
    <phoneticPr fontId="26"/>
  </si>
  <si>
    <t>［　　　　　　　　　　］を行う者</t>
    <rPh sb="13" eb="14">
      <t>オコナ</t>
    </rPh>
    <rPh sb="15" eb="16">
      <t>モノ</t>
    </rPh>
    <phoneticPr fontId="26"/>
  </si>
  <si>
    <t>構成員</t>
    <rPh sb="0" eb="3">
      <t>コウセイイン</t>
    </rPh>
    <phoneticPr fontId="26"/>
  </si>
  <si>
    <t>入札参加者の構成員は必ず出資者とすること。</t>
    <rPh sb="0" eb="2">
      <t>ニュウサツ</t>
    </rPh>
    <rPh sb="2" eb="4">
      <t>サンカ</t>
    </rPh>
    <rPh sb="4" eb="5">
      <t>シャ</t>
    </rPh>
    <rPh sb="6" eb="8">
      <t>コウセイ</t>
    </rPh>
    <rPh sb="8" eb="9">
      <t>イン</t>
    </rPh>
    <rPh sb="10" eb="11">
      <t>カナラ</t>
    </rPh>
    <rPh sb="12" eb="14">
      <t>シュッシ</t>
    </rPh>
    <rPh sb="14" eb="15">
      <t>シャ</t>
    </rPh>
    <phoneticPr fontId="26"/>
  </si>
  <si>
    <t>■</t>
    <phoneticPr fontId="26"/>
  </si>
  <si>
    <t>SPCの損益計算書</t>
    <rPh sb="4" eb="6">
      <t>ソンエキ</t>
    </rPh>
    <rPh sb="6" eb="8">
      <t>ケイサン</t>
    </rPh>
    <rPh sb="8" eb="9">
      <t>ショ</t>
    </rPh>
    <phoneticPr fontId="26"/>
  </si>
  <si>
    <t>事　　業　　年　　度</t>
    <phoneticPr fontId="26"/>
  </si>
  <si>
    <t>合　計</t>
    <rPh sb="0" eb="1">
      <t>ゴウ</t>
    </rPh>
    <rPh sb="2" eb="3">
      <t>ケイ</t>
    </rPh>
    <phoneticPr fontId="26"/>
  </si>
  <si>
    <t>①</t>
    <phoneticPr fontId="26"/>
  </si>
  <si>
    <t>営業収入</t>
    <rPh sb="0" eb="2">
      <t>エイギョウ</t>
    </rPh>
    <rPh sb="2" eb="4">
      <t>シュウニュウ</t>
    </rPh>
    <phoneticPr fontId="26"/>
  </si>
  <si>
    <t>・</t>
    <phoneticPr fontId="26"/>
  </si>
  <si>
    <t>②</t>
    <phoneticPr fontId="26"/>
  </si>
  <si>
    <t>営業費用</t>
    <phoneticPr fontId="26"/>
  </si>
  <si>
    <t>③</t>
    <phoneticPr fontId="26"/>
  </si>
  <si>
    <t>営業損益（＝①－②）</t>
    <phoneticPr fontId="26"/>
  </si>
  <si>
    <t>④</t>
    <phoneticPr fontId="26"/>
  </si>
  <si>
    <t>営業外収入</t>
    <phoneticPr fontId="26"/>
  </si>
  <si>
    <t>資金運用収入</t>
    <rPh sb="0" eb="2">
      <t>シキン</t>
    </rPh>
    <rPh sb="2" eb="4">
      <t>ウンヨウ</t>
    </rPh>
    <rPh sb="4" eb="6">
      <t>シュウニュウ</t>
    </rPh>
    <phoneticPr fontId="26"/>
  </si>
  <si>
    <t>営業外費用</t>
    <phoneticPr fontId="26"/>
  </si>
  <si>
    <t>⑥</t>
    <phoneticPr fontId="26"/>
  </si>
  <si>
    <t>営業外損益（＝④－⑤）</t>
    <phoneticPr fontId="26"/>
  </si>
  <si>
    <t>⑦</t>
    <phoneticPr fontId="26"/>
  </si>
  <si>
    <t>税引前当期利益（＝③＋⑥）</t>
    <rPh sb="0" eb="2">
      <t>ゼイビ</t>
    </rPh>
    <rPh sb="2" eb="3">
      <t>マエ</t>
    </rPh>
    <phoneticPr fontId="26"/>
  </si>
  <si>
    <t>⑧</t>
    <phoneticPr fontId="26"/>
  </si>
  <si>
    <t>法人税等</t>
    <rPh sb="3" eb="4">
      <t>ナド</t>
    </rPh>
    <phoneticPr fontId="26"/>
  </si>
  <si>
    <t>繰越欠損金</t>
    <rPh sb="0" eb="2">
      <t>クリコシ</t>
    </rPh>
    <rPh sb="2" eb="5">
      <t>ケッソンキン</t>
    </rPh>
    <phoneticPr fontId="26"/>
  </si>
  <si>
    <t>⑨</t>
    <phoneticPr fontId="26"/>
  </si>
  <si>
    <t>税引後当期利益（＝⑦－⑧）</t>
    <rPh sb="0" eb="2">
      <t>ゼイビ</t>
    </rPh>
    <rPh sb="2" eb="3">
      <t>ゴ</t>
    </rPh>
    <phoneticPr fontId="26"/>
  </si>
  <si>
    <t>SPCのキャッシュフロー表</t>
    <rPh sb="12" eb="13">
      <t>ヒョウ</t>
    </rPh>
    <phoneticPr fontId="26"/>
  </si>
  <si>
    <t>Cash-In</t>
    <phoneticPr fontId="26"/>
  </si>
  <si>
    <t>税引後当期利益</t>
    <rPh sb="0" eb="2">
      <t>ゼイビキ</t>
    </rPh>
    <rPh sb="2" eb="3">
      <t>ゴ</t>
    </rPh>
    <rPh sb="3" eb="5">
      <t>トウキ</t>
    </rPh>
    <rPh sb="5" eb="7">
      <t>リエキ</t>
    </rPh>
    <phoneticPr fontId="26"/>
  </si>
  <si>
    <t>出資金</t>
    <rPh sb="0" eb="3">
      <t>シュッシキン</t>
    </rPh>
    <phoneticPr fontId="26"/>
  </si>
  <si>
    <t>Cash-Out</t>
    <phoneticPr fontId="26"/>
  </si>
  <si>
    <t>税引後当期損失</t>
    <rPh sb="0" eb="2">
      <t>ゼイビキ</t>
    </rPh>
    <rPh sb="2" eb="3">
      <t>ゴ</t>
    </rPh>
    <rPh sb="3" eb="5">
      <t>トウキ</t>
    </rPh>
    <rPh sb="5" eb="7">
      <t>ソンシツ</t>
    </rPh>
    <phoneticPr fontId="26"/>
  </si>
  <si>
    <t>配当前キャッシュフロー</t>
    <rPh sb="0" eb="2">
      <t>ハイトウ</t>
    </rPh>
    <rPh sb="2" eb="3">
      <t>マエ</t>
    </rPh>
    <phoneticPr fontId="26"/>
  </si>
  <si>
    <t>配当</t>
    <rPh sb="0" eb="2">
      <t>ハイトウ</t>
    </rPh>
    <phoneticPr fontId="26"/>
  </si>
  <si>
    <t>配当後キャッシュフロー（内部留保金）</t>
    <rPh sb="0" eb="2">
      <t>ハイトウ</t>
    </rPh>
    <rPh sb="2" eb="3">
      <t>ゴ</t>
    </rPh>
    <rPh sb="12" eb="14">
      <t>ナイブ</t>
    </rPh>
    <rPh sb="14" eb="17">
      <t>リュウホキン</t>
    </rPh>
    <phoneticPr fontId="26"/>
  </si>
  <si>
    <t>配当後キャッシュフロー（内部留保金）　　累計</t>
    <rPh sb="0" eb="2">
      <t>ハイトウ</t>
    </rPh>
    <rPh sb="2" eb="3">
      <t>ゴ</t>
    </rPh>
    <rPh sb="12" eb="14">
      <t>ナイブ</t>
    </rPh>
    <rPh sb="14" eb="17">
      <t>リュウホキン</t>
    </rPh>
    <rPh sb="20" eb="22">
      <t>ルイケイ</t>
    </rPh>
    <phoneticPr fontId="26"/>
  </si>
  <si>
    <t>―</t>
    <phoneticPr fontId="26"/>
  </si>
  <si>
    <t>評価指標</t>
    <rPh sb="0" eb="2">
      <t>ヒョウカ</t>
    </rPh>
    <rPh sb="2" eb="4">
      <t>シヒョウ</t>
    </rPh>
    <phoneticPr fontId="26"/>
  </si>
  <si>
    <t>様式集</t>
    <rPh sb="0" eb="1">
      <t>サマ</t>
    </rPh>
    <rPh sb="1" eb="2">
      <t>シキ</t>
    </rPh>
    <rPh sb="2" eb="3">
      <t>シュウ</t>
    </rPh>
    <phoneticPr fontId="70"/>
  </si>
  <si>
    <t>設計・建設期間</t>
    <phoneticPr fontId="26"/>
  </si>
  <si>
    <t>②補修費用</t>
    <rPh sb="1" eb="3">
      <t>ホシュウ</t>
    </rPh>
    <rPh sb="3" eb="5">
      <t>ヒヨウ</t>
    </rPh>
    <phoneticPr fontId="26"/>
  </si>
  <si>
    <t>A3版・横（A4版に折込み）で作成すること。</t>
    <rPh sb="8" eb="9">
      <t>ハン</t>
    </rPh>
    <phoneticPr fontId="26"/>
  </si>
  <si>
    <t>内容・算定根拠</t>
    <rPh sb="0" eb="2">
      <t>ナイヨウ</t>
    </rPh>
    <rPh sb="3" eb="5">
      <t>サンテイ</t>
    </rPh>
    <rPh sb="5" eb="7">
      <t>コンキョ</t>
    </rPh>
    <phoneticPr fontId="26"/>
  </si>
  <si>
    <t>提案単価</t>
    <rPh sb="0" eb="2">
      <t>テイアン</t>
    </rPh>
    <rPh sb="2" eb="4">
      <t>タンカ</t>
    </rPh>
    <phoneticPr fontId="26"/>
  </si>
  <si>
    <t>必要に応じ費目を増やして記入すること。</t>
    <rPh sb="0" eb="2">
      <t>ヒツヨウ</t>
    </rPh>
    <rPh sb="3" eb="4">
      <t>オウ</t>
    </rPh>
    <rPh sb="5" eb="7">
      <t>ヒモク</t>
    </rPh>
    <rPh sb="8" eb="9">
      <t>フ</t>
    </rPh>
    <rPh sb="12" eb="14">
      <t>キニュウ</t>
    </rPh>
    <phoneticPr fontId="26"/>
  </si>
  <si>
    <t>費用（年平均）</t>
    <rPh sb="0" eb="1">
      <t>ヒ</t>
    </rPh>
    <rPh sb="1" eb="2">
      <t>ヨウ</t>
    </rPh>
    <rPh sb="3" eb="6">
      <t>ネンヘイキン</t>
    </rPh>
    <phoneticPr fontId="26"/>
  </si>
  <si>
    <t>(単位：円/年)</t>
    <rPh sb="1" eb="3">
      <t>タンイ</t>
    </rPh>
    <phoneticPr fontId="26"/>
  </si>
  <si>
    <t>１．消費電力</t>
    <rPh sb="2" eb="4">
      <t>ショウヒ</t>
    </rPh>
    <rPh sb="4" eb="6">
      <t>デンリョク</t>
    </rPh>
    <phoneticPr fontId="26"/>
  </si>
  <si>
    <t>炉数</t>
    <rPh sb="0" eb="1">
      <t>ロ</t>
    </rPh>
    <rPh sb="1" eb="2">
      <t>スウ</t>
    </rPh>
    <phoneticPr fontId="26"/>
  </si>
  <si>
    <t>平均負荷率</t>
    <rPh sb="0" eb="2">
      <t>ヘイキン</t>
    </rPh>
    <rPh sb="2" eb="4">
      <t>フカ</t>
    </rPh>
    <rPh sb="4" eb="5">
      <t>リツ</t>
    </rPh>
    <phoneticPr fontId="26"/>
  </si>
  <si>
    <t>（kWh/日）</t>
    <rPh sb="5" eb="6">
      <t>ニチ</t>
    </rPh>
    <phoneticPr fontId="26"/>
  </si>
  <si>
    <t>（2炉）</t>
    <rPh sb="2" eb="3">
      <t>ロ</t>
    </rPh>
    <phoneticPr fontId="26"/>
  </si>
  <si>
    <t>（1炉）</t>
    <rPh sb="2" eb="3">
      <t>ロ</t>
    </rPh>
    <phoneticPr fontId="26"/>
  </si>
  <si>
    <t>２．発電電力</t>
    <rPh sb="2" eb="4">
      <t>ハツデン</t>
    </rPh>
    <rPh sb="4" eb="6">
      <t>デンリョク</t>
    </rPh>
    <phoneticPr fontId="26"/>
  </si>
  <si>
    <t>３．契約電力及び発電効率</t>
    <rPh sb="2" eb="4">
      <t>ケイヤク</t>
    </rPh>
    <rPh sb="4" eb="6">
      <t>デンリョク</t>
    </rPh>
    <rPh sb="6" eb="7">
      <t>オヨ</t>
    </rPh>
    <rPh sb="8" eb="10">
      <t>ハツデン</t>
    </rPh>
    <rPh sb="10" eb="12">
      <t>コウリツ</t>
    </rPh>
    <phoneticPr fontId="26"/>
  </si>
  <si>
    <t>2炉</t>
    <rPh sb="1" eb="2">
      <t>ロ</t>
    </rPh>
    <phoneticPr fontId="26"/>
  </si>
  <si>
    <t>1炉</t>
    <rPh sb="1" eb="2">
      <t>ロ</t>
    </rPh>
    <phoneticPr fontId="26"/>
  </si>
  <si>
    <t>発電効率①</t>
    <rPh sb="0" eb="2">
      <t>ハツデン</t>
    </rPh>
    <rPh sb="2" eb="4">
      <t>コウリツ</t>
    </rPh>
    <phoneticPr fontId="26"/>
  </si>
  <si>
    <t>％（設計ポイント）</t>
    <rPh sb="2" eb="4">
      <t>セッケイ</t>
    </rPh>
    <phoneticPr fontId="26"/>
  </si>
  <si>
    <t>発電効率②</t>
    <rPh sb="0" eb="2">
      <t>ハツデン</t>
    </rPh>
    <rPh sb="2" eb="4">
      <t>コウリツ</t>
    </rPh>
    <phoneticPr fontId="26"/>
  </si>
  <si>
    <t>日発電
電力量
（kWｈ/日）</t>
    <rPh sb="0" eb="1">
      <t>ニチ</t>
    </rPh>
    <rPh sb="1" eb="3">
      <t>ハツデン</t>
    </rPh>
    <rPh sb="4" eb="6">
      <t>デンリョク</t>
    </rPh>
    <rPh sb="6" eb="7">
      <t>リョウ</t>
    </rPh>
    <rPh sb="13" eb="14">
      <t>ニチ</t>
    </rPh>
    <phoneticPr fontId="26"/>
  </si>
  <si>
    <t>日消費
電力量
（kWｈ/日）</t>
    <rPh sb="0" eb="1">
      <t>ニチ</t>
    </rPh>
    <rPh sb="1" eb="3">
      <t>ショウヒ</t>
    </rPh>
    <rPh sb="4" eb="6">
      <t>デンリョク</t>
    </rPh>
    <rPh sb="6" eb="7">
      <t>リョウ</t>
    </rPh>
    <rPh sb="13" eb="14">
      <t>ニチ</t>
    </rPh>
    <phoneticPr fontId="26"/>
  </si>
  <si>
    <t>日売電
電力量
（kWｈ/日）</t>
    <rPh sb="0" eb="1">
      <t>ニチ</t>
    </rPh>
    <rPh sb="1" eb="3">
      <t>バイデン</t>
    </rPh>
    <rPh sb="4" eb="6">
      <t>デンリョク</t>
    </rPh>
    <rPh sb="6" eb="7">
      <t>リョウ</t>
    </rPh>
    <rPh sb="13" eb="14">
      <t>ニチ</t>
    </rPh>
    <phoneticPr fontId="26"/>
  </si>
  <si>
    <t>年間発電
電力量
（kWｈ/年）</t>
    <rPh sb="0" eb="1">
      <t>ネン</t>
    </rPh>
    <rPh sb="1" eb="2">
      <t>カン</t>
    </rPh>
    <rPh sb="2" eb="4">
      <t>ハツデン</t>
    </rPh>
    <rPh sb="5" eb="7">
      <t>デンリョク</t>
    </rPh>
    <rPh sb="7" eb="8">
      <t>リョウ</t>
    </rPh>
    <rPh sb="14" eb="15">
      <t>ネン</t>
    </rPh>
    <phoneticPr fontId="26"/>
  </si>
  <si>
    <t>年間消費
電力量
（kWｈ/年）</t>
    <rPh sb="0" eb="2">
      <t>ネンカン</t>
    </rPh>
    <rPh sb="2" eb="4">
      <t>ショウヒ</t>
    </rPh>
    <rPh sb="5" eb="7">
      <t>デンリョク</t>
    </rPh>
    <rPh sb="7" eb="8">
      <t>リョウ</t>
    </rPh>
    <phoneticPr fontId="26"/>
  </si>
  <si>
    <t>年間売電
電力量
（kWｈ/年）</t>
    <rPh sb="0" eb="2">
      <t>ネンカン</t>
    </rPh>
    <rPh sb="2" eb="4">
      <t>バイデン</t>
    </rPh>
    <rPh sb="5" eb="7">
      <t>デンリョク</t>
    </rPh>
    <rPh sb="7" eb="8">
      <t>リョウ</t>
    </rPh>
    <phoneticPr fontId="26"/>
  </si>
  <si>
    <t>■ごみ質（低位発熱量）の設定について</t>
    <rPh sb="3" eb="4">
      <t>シツ</t>
    </rPh>
    <rPh sb="5" eb="7">
      <t>テイイ</t>
    </rPh>
    <rPh sb="7" eb="9">
      <t>ハツネツ</t>
    </rPh>
    <rPh sb="9" eb="10">
      <t>リョウ</t>
    </rPh>
    <rPh sb="12" eb="14">
      <t>セッテイ</t>
    </rPh>
    <phoneticPr fontId="26"/>
  </si>
  <si>
    <t>※5</t>
    <phoneticPr fontId="26"/>
  </si>
  <si>
    <t>a</t>
    <phoneticPr fontId="26"/>
  </si>
  <si>
    <t>b</t>
    <phoneticPr fontId="26"/>
  </si>
  <si>
    <t>c</t>
    <phoneticPr fontId="26"/>
  </si>
  <si>
    <t>図－ごみ質出現確率</t>
    <rPh sb="0" eb="1">
      <t>ズ</t>
    </rPh>
    <rPh sb="4" eb="5">
      <t>シツ</t>
    </rPh>
    <rPh sb="5" eb="7">
      <t>シュツゲン</t>
    </rPh>
    <rPh sb="7" eb="9">
      <t>カクリツ</t>
    </rPh>
    <phoneticPr fontId="26"/>
  </si>
  <si>
    <t>ごみ質の出現頻度</t>
    <rPh sb="2" eb="3">
      <t>シツ</t>
    </rPh>
    <rPh sb="4" eb="6">
      <t>シュツゲン</t>
    </rPh>
    <rPh sb="6" eb="8">
      <t>ヒンド</t>
    </rPh>
    <phoneticPr fontId="26"/>
  </si>
  <si>
    <t>設計ポイント</t>
    <rPh sb="0" eb="2">
      <t>セッケイ</t>
    </rPh>
    <phoneticPr fontId="26"/>
  </si>
  <si>
    <r>
      <t>低位発熱量</t>
    </r>
    <r>
      <rPr>
        <sz val="8"/>
        <rFont val="ＭＳ Ｐゴシック"/>
        <family val="3"/>
        <charset val="128"/>
      </rPr>
      <t>（代表値）（kJ/kg）</t>
    </r>
    <rPh sb="0" eb="2">
      <t>テイイ</t>
    </rPh>
    <rPh sb="2" eb="4">
      <t>ハツネツ</t>
    </rPh>
    <rPh sb="4" eb="5">
      <t>リョウ</t>
    </rPh>
    <phoneticPr fontId="26"/>
  </si>
  <si>
    <r>
      <t>低位発熱量</t>
    </r>
    <r>
      <rPr>
        <sz val="8"/>
        <rFont val="ＭＳ Ｐゴシック"/>
        <family val="3"/>
        <charset val="128"/>
      </rPr>
      <t>（境界値）（kJ/kg）</t>
    </r>
    <rPh sb="0" eb="2">
      <t>テイイ</t>
    </rPh>
    <rPh sb="2" eb="4">
      <t>ハツネツ</t>
    </rPh>
    <rPh sb="4" eb="5">
      <t>リョウ</t>
    </rPh>
    <phoneticPr fontId="26"/>
  </si>
  <si>
    <r>
      <t xml:space="preserve"> Ｚ値</t>
    </r>
    <r>
      <rPr>
        <vertAlign val="superscript"/>
        <sz val="10"/>
        <color indexed="8"/>
        <rFont val="ＭＳ Ｐゴシック"/>
        <family val="3"/>
        <charset val="128"/>
      </rPr>
      <t>※</t>
    </r>
    <rPh sb="2" eb="3">
      <t>チ</t>
    </rPh>
    <phoneticPr fontId="26"/>
  </si>
  <si>
    <t>出現確率（％/年)</t>
    <rPh sb="0" eb="2">
      <t>シュツゲン</t>
    </rPh>
    <rPh sb="2" eb="4">
      <t>カクリツ</t>
    </rPh>
    <phoneticPr fontId="26"/>
  </si>
  <si>
    <t>年間出現日数(日/年)</t>
    <rPh sb="0" eb="2">
      <t>ネンカン</t>
    </rPh>
    <rPh sb="2" eb="4">
      <t>シュツゲン</t>
    </rPh>
    <rPh sb="4" eb="6">
      <t>ニッスウ</t>
    </rPh>
    <phoneticPr fontId="26"/>
  </si>
  <si>
    <t>ごみ質①</t>
    <rPh sb="2" eb="3">
      <t>シツ</t>
    </rPh>
    <phoneticPr fontId="26"/>
  </si>
  <si>
    <t>ごみ質②</t>
    <rPh sb="2" eb="3">
      <t>シツ</t>
    </rPh>
    <phoneticPr fontId="26"/>
  </si>
  <si>
    <t>ごみ質③</t>
    <rPh sb="2" eb="3">
      <t>シツ</t>
    </rPh>
    <phoneticPr fontId="26"/>
  </si>
  <si>
    <t>ごみ質④</t>
    <rPh sb="2" eb="3">
      <t>シツ</t>
    </rPh>
    <phoneticPr fontId="26"/>
  </si>
  <si>
    <t>ごみ質⑤</t>
    <rPh sb="2" eb="3">
      <t>シツ</t>
    </rPh>
    <phoneticPr fontId="26"/>
  </si>
  <si>
    <t>ごみ質⑥</t>
    <rPh sb="2" eb="3">
      <t>シツ</t>
    </rPh>
    <phoneticPr fontId="26"/>
  </si>
  <si>
    <t>ごみ質⑦</t>
    <rPh sb="2" eb="3">
      <t>シツ</t>
    </rPh>
    <phoneticPr fontId="26"/>
  </si>
  <si>
    <t>ごみ量</t>
    <rPh sb="2" eb="3">
      <t>リョウ</t>
    </rPh>
    <phoneticPr fontId="26"/>
  </si>
  <si>
    <t>上期</t>
    <rPh sb="0" eb="2">
      <t>カミキ</t>
    </rPh>
    <phoneticPr fontId="26"/>
  </si>
  <si>
    <t>中期</t>
    <rPh sb="0" eb="1">
      <t>ナカ</t>
    </rPh>
    <rPh sb="1" eb="2">
      <t>キ</t>
    </rPh>
    <phoneticPr fontId="26"/>
  </si>
  <si>
    <t>下期</t>
    <rPh sb="0" eb="2">
      <t>シモキ</t>
    </rPh>
    <phoneticPr fontId="26"/>
  </si>
  <si>
    <t>要求水準書に対する質問</t>
    <rPh sb="0" eb="2">
      <t>ヨウキュウ</t>
    </rPh>
    <rPh sb="2" eb="4">
      <t>スイジュン</t>
    </rPh>
    <rPh sb="4" eb="5">
      <t>ショ</t>
    </rPh>
    <rPh sb="6" eb="7">
      <t>タイ</t>
    </rPh>
    <rPh sb="9" eb="11">
      <t>シツモン</t>
    </rPh>
    <phoneticPr fontId="26"/>
  </si>
  <si>
    <t>(単位：円)</t>
    <rPh sb="1" eb="3">
      <t>タンイ</t>
    </rPh>
    <phoneticPr fontId="26"/>
  </si>
  <si>
    <t>人件費</t>
    <rPh sb="0" eb="3">
      <t>ジンケンヒ</t>
    </rPh>
    <phoneticPr fontId="26"/>
  </si>
  <si>
    <t>維持管理費（補修費用除く）</t>
    <rPh sb="0" eb="2">
      <t>イジ</t>
    </rPh>
    <rPh sb="2" eb="4">
      <t>カンリ</t>
    </rPh>
    <rPh sb="4" eb="5">
      <t>ヒ</t>
    </rPh>
    <rPh sb="6" eb="8">
      <t>ホシュウ</t>
    </rPh>
    <rPh sb="8" eb="10">
      <t>ヒヨウ</t>
    </rPh>
    <rPh sb="10" eb="11">
      <t>ノゾ</t>
    </rPh>
    <phoneticPr fontId="26"/>
  </si>
  <si>
    <t>電力等の基本料金</t>
    <rPh sb="0" eb="3">
      <t>デンリョクトウ</t>
    </rPh>
    <rPh sb="4" eb="7">
      <t>キホンリョウ</t>
    </rPh>
    <rPh sb="7" eb="8">
      <t>カネ</t>
    </rPh>
    <phoneticPr fontId="26"/>
  </si>
  <si>
    <t>その他費用</t>
    <rPh sb="2" eb="3">
      <t>タ</t>
    </rPh>
    <rPh sb="3" eb="5">
      <t>ヒヨウ</t>
    </rPh>
    <phoneticPr fontId="26"/>
  </si>
  <si>
    <t>事業収支計画</t>
    <rPh sb="0" eb="2">
      <t>ジギョウ</t>
    </rPh>
    <rPh sb="2" eb="4">
      <t>シュウシ</t>
    </rPh>
    <rPh sb="4" eb="6">
      <t>ケイカク</t>
    </rPh>
    <phoneticPr fontId="26"/>
  </si>
  <si>
    <t>費目（補修費用を除く固定費）</t>
    <rPh sb="0" eb="1">
      <t>ヒ</t>
    </rPh>
    <rPh sb="1" eb="2">
      <t>メ</t>
    </rPh>
    <rPh sb="3" eb="5">
      <t>ホシュウ</t>
    </rPh>
    <rPh sb="5" eb="7">
      <t>ヒヨウ</t>
    </rPh>
    <rPh sb="8" eb="9">
      <t>ノゾ</t>
    </rPh>
    <rPh sb="10" eb="12">
      <t>コテイ</t>
    </rPh>
    <rPh sb="12" eb="13">
      <t>ヒ</t>
    </rPh>
    <phoneticPr fontId="26"/>
  </si>
  <si>
    <t>(2)予備性能試験</t>
    <rPh sb="3" eb="5">
      <t>ヨビ</t>
    </rPh>
    <rPh sb="5" eb="7">
      <t>セイノウ</t>
    </rPh>
    <rPh sb="7" eb="9">
      <t>シケン</t>
    </rPh>
    <phoneticPr fontId="26"/>
  </si>
  <si>
    <t>処理量（計画値）</t>
    <rPh sb="0" eb="2">
      <t>ショリ</t>
    </rPh>
    <rPh sb="2" eb="3">
      <t>リョウ</t>
    </rPh>
    <rPh sb="4" eb="6">
      <t>ケイカク</t>
    </rPh>
    <rPh sb="6" eb="7">
      <t>アタイ</t>
    </rPh>
    <phoneticPr fontId="26"/>
  </si>
  <si>
    <t>ｔ/年</t>
    <rPh sb="2" eb="3">
      <t>ネン</t>
    </rPh>
    <phoneticPr fontId="26"/>
  </si>
  <si>
    <t>設計・建設期間</t>
    <rPh sb="0" eb="2">
      <t>セッケイ</t>
    </rPh>
    <rPh sb="3" eb="5">
      <t>ケンセツ</t>
    </rPh>
    <rPh sb="5" eb="7">
      <t>キカン</t>
    </rPh>
    <phoneticPr fontId="26"/>
  </si>
  <si>
    <t>第2章</t>
    <rPh sb="0" eb="1">
      <t>ダイ</t>
    </rPh>
    <rPh sb="2" eb="3">
      <t>ショウ</t>
    </rPh>
    <phoneticPr fontId="26"/>
  </si>
  <si>
    <t>8</t>
    <phoneticPr fontId="26"/>
  </si>
  <si>
    <t>(2)</t>
    <phoneticPr fontId="26"/>
  </si>
  <si>
    <t>1.5.1</t>
    <phoneticPr fontId="26"/>
  </si>
  <si>
    <t>5</t>
    <phoneticPr fontId="26"/>
  </si>
  <si>
    <t>費用明細書（補修費用）</t>
    <rPh sb="0" eb="2">
      <t>ヒヨウ</t>
    </rPh>
    <rPh sb="2" eb="4">
      <t>メイサイ</t>
    </rPh>
    <rPh sb="4" eb="5">
      <t>ショ</t>
    </rPh>
    <rPh sb="6" eb="8">
      <t>ホシュウ</t>
    </rPh>
    <rPh sb="8" eb="10">
      <t>ヒヨウ</t>
    </rPh>
    <phoneticPr fontId="26"/>
  </si>
  <si>
    <t>費目（補修費用）</t>
    <rPh sb="0" eb="1">
      <t>ヒ</t>
    </rPh>
    <rPh sb="1" eb="2">
      <t>メ</t>
    </rPh>
    <rPh sb="3" eb="5">
      <t>ホシュウ</t>
    </rPh>
    <rPh sb="5" eb="7">
      <t>ヒヨウ</t>
    </rPh>
    <phoneticPr fontId="26"/>
  </si>
  <si>
    <t>各補修業務の実施年度に費用を記載すること。</t>
    <rPh sb="0" eb="1">
      <t>カク</t>
    </rPh>
    <rPh sb="1" eb="3">
      <t>ホシュウ</t>
    </rPh>
    <rPh sb="3" eb="5">
      <t>ギョウム</t>
    </rPh>
    <rPh sb="6" eb="8">
      <t>ジッシ</t>
    </rPh>
    <rPh sb="8" eb="10">
      <t>ネンド</t>
    </rPh>
    <rPh sb="11" eb="13">
      <t>ヒヨウ</t>
    </rPh>
    <rPh sb="14" eb="16">
      <t>キサイ</t>
    </rPh>
    <phoneticPr fontId="26"/>
  </si>
  <si>
    <t>リスク管理方法</t>
    <rPh sb="3" eb="5">
      <t>カンリ</t>
    </rPh>
    <rPh sb="5" eb="7">
      <t>ホウホウ</t>
    </rPh>
    <phoneticPr fontId="26"/>
  </si>
  <si>
    <t>リスク顕在化確率</t>
    <rPh sb="3" eb="6">
      <t>ケンザイカ</t>
    </rPh>
    <phoneticPr fontId="26"/>
  </si>
  <si>
    <t>リスク顕在化による
影響の大きさ</t>
    <rPh sb="3" eb="6">
      <t>ケンザイカ</t>
    </rPh>
    <rPh sb="10" eb="12">
      <t>エイキョウ</t>
    </rPh>
    <rPh sb="13" eb="14">
      <t>オオ</t>
    </rPh>
    <phoneticPr fontId="26"/>
  </si>
  <si>
    <t>リスク顕在化前</t>
    <rPh sb="3" eb="6">
      <t>ケンザイカ</t>
    </rPh>
    <rPh sb="6" eb="7">
      <t>マエ</t>
    </rPh>
    <phoneticPr fontId="26"/>
  </si>
  <si>
    <t>リスク顕在化後</t>
    <rPh sb="3" eb="6">
      <t>ケンザイカ</t>
    </rPh>
    <rPh sb="6" eb="7">
      <t>ゴ</t>
    </rPh>
    <phoneticPr fontId="26"/>
  </si>
  <si>
    <t>当該リスクを顕在化させないための方策</t>
    <rPh sb="6" eb="9">
      <t>ケンザイカ</t>
    </rPh>
    <phoneticPr fontId="26"/>
  </si>
  <si>
    <t>被害を最小化するための方策</t>
    <rPh sb="0" eb="2">
      <t>ヒガイ</t>
    </rPh>
    <rPh sb="3" eb="6">
      <t>サイショウカ</t>
    </rPh>
    <rPh sb="11" eb="13">
      <t>ホウサク</t>
    </rPh>
    <phoneticPr fontId="26"/>
  </si>
  <si>
    <t>リスクの種類</t>
    <phoneticPr fontId="26"/>
  </si>
  <si>
    <t>※2</t>
    <phoneticPr fontId="26"/>
  </si>
  <si>
    <t>リスク顕在化確率</t>
    <phoneticPr fontId="26"/>
  </si>
  <si>
    <t>リスク顕在化による影響の大きさ</t>
    <phoneticPr fontId="26"/>
  </si>
  <si>
    <t>総　計</t>
  </si>
  <si>
    <t>小　計</t>
  </si>
  <si>
    <t>その他</t>
  </si>
  <si>
    <t>※5</t>
  </si>
  <si>
    <t>※6</t>
  </si>
  <si>
    <t>※3</t>
  </si>
  <si>
    <t>※4</t>
  </si>
  <si>
    <t>※7</t>
  </si>
  <si>
    <t>No.</t>
  </si>
  <si>
    <t>負担者</t>
  </si>
  <si>
    <t>様式第1号</t>
    <rPh sb="0" eb="2">
      <t>ヨウシキ</t>
    </rPh>
    <rPh sb="2" eb="3">
      <t>ダイ</t>
    </rPh>
    <rPh sb="4" eb="5">
      <t>ゴウ</t>
    </rPh>
    <phoneticPr fontId="26"/>
  </si>
  <si>
    <t>入札説明書等に関する質問書</t>
    <rPh sb="0" eb="2">
      <t>ニュウサツ</t>
    </rPh>
    <rPh sb="2" eb="5">
      <t>セツメイショ</t>
    </rPh>
    <rPh sb="5" eb="6">
      <t>ナド</t>
    </rPh>
    <rPh sb="7" eb="8">
      <t>カン</t>
    </rPh>
    <rPh sb="10" eb="12">
      <t>シツモン</t>
    </rPh>
    <rPh sb="12" eb="13">
      <t>ショ</t>
    </rPh>
    <phoneticPr fontId="26"/>
  </si>
  <si>
    <t>質問者</t>
    <rPh sb="0" eb="3">
      <t>シツモンシャ</t>
    </rPh>
    <phoneticPr fontId="26"/>
  </si>
  <si>
    <t>会社名</t>
    <rPh sb="0" eb="2">
      <t>カイシャ</t>
    </rPh>
    <rPh sb="2" eb="3">
      <t>メイ</t>
    </rPh>
    <phoneticPr fontId="26"/>
  </si>
  <si>
    <t>所在地</t>
    <rPh sb="0" eb="3">
      <t>ショザイチ</t>
    </rPh>
    <phoneticPr fontId="26"/>
  </si>
  <si>
    <t>担当者</t>
    <rPh sb="0" eb="3">
      <t>タントウシャ</t>
    </rPh>
    <phoneticPr fontId="26"/>
  </si>
  <si>
    <t>氏名</t>
    <rPh sb="0" eb="2">
      <t>シメイ</t>
    </rPh>
    <phoneticPr fontId="26"/>
  </si>
  <si>
    <t>所属</t>
    <rPh sb="0" eb="2">
      <t>ショゾク</t>
    </rPh>
    <phoneticPr fontId="26"/>
  </si>
  <si>
    <t>電話</t>
    <rPh sb="0" eb="2">
      <t>デンワ</t>
    </rPh>
    <phoneticPr fontId="26"/>
  </si>
  <si>
    <t>FAX</t>
    <phoneticPr fontId="26"/>
  </si>
  <si>
    <t>E-mail</t>
    <phoneticPr fontId="26"/>
  </si>
  <si>
    <t>SPCの出資構成</t>
    <rPh sb="4" eb="6">
      <t>シュッシ</t>
    </rPh>
    <rPh sb="6" eb="8">
      <t>コウセイ</t>
    </rPh>
    <phoneticPr fontId="26"/>
  </si>
  <si>
    <t>入札説明書に対する質問</t>
    <phoneticPr fontId="26"/>
  </si>
  <si>
    <t>No.</t>
    <phoneticPr fontId="26"/>
  </si>
  <si>
    <t>頁</t>
    <rPh sb="0" eb="1">
      <t>ページ</t>
    </rPh>
    <phoneticPr fontId="26"/>
  </si>
  <si>
    <t>大項目</t>
    <rPh sb="0" eb="3">
      <t>ダイコウモク</t>
    </rPh>
    <phoneticPr fontId="26"/>
  </si>
  <si>
    <t>中項目</t>
    <rPh sb="0" eb="1">
      <t>チュウ</t>
    </rPh>
    <rPh sb="1" eb="3">
      <t>コウモク</t>
    </rPh>
    <phoneticPr fontId="26"/>
  </si>
  <si>
    <t>小項目</t>
    <rPh sb="0" eb="3">
      <t>ショウコウモク</t>
    </rPh>
    <phoneticPr fontId="26"/>
  </si>
  <si>
    <t>項目名</t>
    <rPh sb="0" eb="2">
      <t>コウモク</t>
    </rPh>
    <rPh sb="2" eb="3">
      <t>メイ</t>
    </rPh>
    <phoneticPr fontId="26"/>
  </si>
  <si>
    <t>質問の内容</t>
    <rPh sb="0" eb="2">
      <t>シツモン</t>
    </rPh>
    <rPh sb="3" eb="5">
      <t>ナイヨウ</t>
    </rPh>
    <phoneticPr fontId="26"/>
  </si>
  <si>
    <t>例</t>
    <rPh sb="0" eb="1">
      <t>レイ</t>
    </rPh>
    <phoneticPr fontId="26"/>
  </si>
  <si>
    <t>第1章</t>
    <rPh sb="0" eb="1">
      <t>ダイ</t>
    </rPh>
    <rPh sb="2" eb="3">
      <t>ショウ</t>
    </rPh>
    <phoneticPr fontId="26"/>
  </si>
  <si>
    <t>No.</t>
    <phoneticPr fontId="26"/>
  </si>
  <si>
    <t>落札者決定基準に対する質問</t>
    <phoneticPr fontId="26"/>
  </si>
  <si>
    <t>No.</t>
    <phoneticPr fontId="26"/>
  </si>
  <si>
    <t>表中</t>
    <rPh sb="0" eb="2">
      <t>ヒョウチュウ</t>
    </rPh>
    <phoneticPr fontId="26"/>
  </si>
  <si>
    <t>様式集に対する質問</t>
    <phoneticPr fontId="26"/>
  </si>
  <si>
    <t>No.</t>
    <phoneticPr fontId="26"/>
  </si>
  <si>
    <t>様式</t>
    <rPh sb="0" eb="2">
      <t>ヨウシキ</t>
    </rPh>
    <phoneticPr fontId="26"/>
  </si>
  <si>
    <t>カナ等</t>
    <rPh sb="2" eb="3">
      <t>トウ</t>
    </rPh>
    <phoneticPr fontId="26"/>
  </si>
  <si>
    <t>基本協定書(案）に対する質問</t>
    <phoneticPr fontId="26"/>
  </si>
  <si>
    <t>No.</t>
    <phoneticPr fontId="26"/>
  </si>
  <si>
    <t>条</t>
    <rPh sb="0" eb="1">
      <t>ジョウ</t>
    </rPh>
    <phoneticPr fontId="26"/>
  </si>
  <si>
    <t>項</t>
    <rPh sb="0" eb="1">
      <t>コウ</t>
    </rPh>
    <phoneticPr fontId="26"/>
  </si>
  <si>
    <t>号</t>
    <rPh sb="0" eb="1">
      <t>ゴウ</t>
    </rPh>
    <phoneticPr fontId="26"/>
  </si>
  <si>
    <t>1</t>
    <phoneticPr fontId="26"/>
  </si>
  <si>
    <t>No.</t>
    <phoneticPr fontId="26"/>
  </si>
  <si>
    <t>※1</t>
    <phoneticPr fontId="26"/>
  </si>
  <si>
    <t>※2</t>
    <phoneticPr fontId="26"/>
  </si>
  <si>
    <t>※3</t>
    <phoneticPr fontId="26"/>
  </si>
  <si>
    <t>項目の数字入力は半角を使用すること。</t>
    <phoneticPr fontId="26"/>
  </si>
  <si>
    <t>※4</t>
    <phoneticPr fontId="26"/>
  </si>
  <si>
    <t>単位：円</t>
    <rPh sb="0" eb="2">
      <t>タンイ</t>
    </rPh>
    <rPh sb="3" eb="4">
      <t>エン</t>
    </rPh>
    <phoneticPr fontId="26"/>
  </si>
  <si>
    <t>費目</t>
    <rPh sb="0" eb="2">
      <t>ヒモク</t>
    </rPh>
    <phoneticPr fontId="26"/>
  </si>
  <si>
    <t>円/t</t>
    <rPh sb="0" eb="1">
      <t>エン</t>
    </rPh>
    <phoneticPr fontId="26"/>
  </si>
  <si>
    <t>⑤</t>
    <phoneticPr fontId="26"/>
  </si>
  <si>
    <t>合計</t>
    <rPh sb="0" eb="2">
      <t>ゴウケイ</t>
    </rPh>
    <phoneticPr fontId="26"/>
  </si>
  <si>
    <t>受付グループ名：</t>
    <rPh sb="0" eb="2">
      <t>ウケツケ</t>
    </rPh>
    <rPh sb="6" eb="7">
      <t>メイ</t>
    </rPh>
    <phoneticPr fontId="26"/>
  </si>
  <si>
    <t>事業年度</t>
    <phoneticPr fontId="26"/>
  </si>
  <si>
    <t>合計</t>
    <rPh sb="0" eb="1">
      <t>ゴウ</t>
    </rPh>
    <rPh sb="1" eb="2">
      <t>ケイ</t>
    </rPh>
    <phoneticPr fontId="26"/>
  </si>
  <si>
    <t>※1</t>
    <phoneticPr fontId="26"/>
  </si>
  <si>
    <t>人件費単価
（千円/人）</t>
    <rPh sb="0" eb="3">
      <t>ジンケンヒ</t>
    </rPh>
    <rPh sb="3" eb="5">
      <t>タンカ</t>
    </rPh>
    <rPh sb="7" eb="9">
      <t>センエン</t>
    </rPh>
    <rPh sb="10" eb="11">
      <t>ニン</t>
    </rPh>
    <phoneticPr fontId="26"/>
  </si>
  <si>
    <t>必要人数（人）</t>
    <phoneticPr fontId="26"/>
  </si>
  <si>
    <r>
      <t xml:space="preserve">職　種
</t>
    </r>
    <r>
      <rPr>
        <sz val="10"/>
        <rFont val="ＭＳ 明朝"/>
        <family val="1"/>
        <charset val="128"/>
      </rPr>
      <t>（必要な法的資格）</t>
    </r>
    <phoneticPr fontId="26"/>
  </si>
  <si>
    <t>※2</t>
  </si>
  <si>
    <t>管理要員</t>
    <rPh sb="0" eb="2">
      <t>カンリ</t>
    </rPh>
    <rPh sb="2" eb="4">
      <t>ヨウイン</t>
    </rPh>
    <phoneticPr fontId="26"/>
  </si>
  <si>
    <t>運転要員</t>
    <rPh sb="0" eb="2">
      <t>ウンテン</t>
    </rPh>
    <rPh sb="2" eb="4">
      <t>ヨウイン</t>
    </rPh>
    <phoneticPr fontId="26"/>
  </si>
  <si>
    <t>種別</t>
    <rPh sb="0" eb="2">
      <t>シュベツ</t>
    </rPh>
    <phoneticPr fontId="26"/>
  </si>
  <si>
    <t>機械設備工事</t>
  </si>
  <si>
    <t>4.</t>
  </si>
  <si>
    <t>5.</t>
  </si>
  <si>
    <t>6.</t>
  </si>
  <si>
    <t>7.</t>
  </si>
  <si>
    <t>8.</t>
  </si>
  <si>
    <t>配管工事</t>
    <rPh sb="0" eb="2">
      <t>ハイカン</t>
    </rPh>
    <phoneticPr fontId="26"/>
  </si>
  <si>
    <t>電気・計装工事</t>
    <rPh sb="0" eb="2">
      <t>デンキ</t>
    </rPh>
    <rPh sb="3" eb="5">
      <t>ケイソウ</t>
    </rPh>
    <rPh sb="5" eb="7">
      <t>コウジ</t>
    </rPh>
    <phoneticPr fontId="26"/>
  </si>
  <si>
    <t>共通仮設費</t>
    <rPh sb="0" eb="2">
      <t>キョウツウ</t>
    </rPh>
    <rPh sb="2" eb="4">
      <t>カセツ</t>
    </rPh>
    <rPh sb="4" eb="5">
      <t>ヒ</t>
    </rPh>
    <phoneticPr fontId="26"/>
  </si>
  <si>
    <t>現場管理費</t>
    <rPh sb="0" eb="2">
      <t>ゲンバ</t>
    </rPh>
    <rPh sb="2" eb="5">
      <t>カンリヒ</t>
    </rPh>
    <phoneticPr fontId="26"/>
  </si>
  <si>
    <t>一般管理費</t>
    <rPh sb="0" eb="2">
      <t>イッパン</t>
    </rPh>
    <rPh sb="2" eb="5">
      <t>カンリヒ</t>
    </rPh>
    <phoneticPr fontId="26"/>
  </si>
  <si>
    <t>建築工事</t>
    <rPh sb="0" eb="2">
      <t>ケンチク</t>
    </rPh>
    <phoneticPr fontId="26"/>
  </si>
  <si>
    <t>3.</t>
  </si>
  <si>
    <t>b欄</t>
    <rPh sb="1" eb="2">
      <t>ラン</t>
    </rPh>
    <phoneticPr fontId="26"/>
  </si>
  <si>
    <t>基本契約書(案）に対する質問</t>
    <rPh sb="0" eb="2">
      <t>キホン</t>
    </rPh>
    <rPh sb="2" eb="5">
      <t>ケイヤクショ</t>
    </rPh>
    <phoneticPr fontId="26"/>
  </si>
  <si>
    <t>建設工事請負契約書(案）に対する質問</t>
    <rPh sb="0" eb="2">
      <t>ケンセツ</t>
    </rPh>
    <rPh sb="2" eb="4">
      <t>コウジ</t>
    </rPh>
    <rPh sb="4" eb="6">
      <t>ウケオイ</t>
    </rPh>
    <rPh sb="6" eb="8">
      <t>ケイヤク</t>
    </rPh>
    <rPh sb="8" eb="9">
      <t>ショ</t>
    </rPh>
    <phoneticPr fontId="26"/>
  </si>
  <si>
    <t>対面的対話における確認事項</t>
    <rPh sb="0" eb="3">
      <t>タイメンテキ</t>
    </rPh>
    <rPh sb="3" eb="5">
      <t>タイワ</t>
    </rPh>
    <rPh sb="9" eb="11">
      <t>カクニン</t>
    </rPh>
    <rPh sb="11" eb="13">
      <t>ジコウ</t>
    </rPh>
    <phoneticPr fontId="26"/>
  </si>
  <si>
    <t>休炉</t>
  </si>
  <si>
    <t>分類</t>
    <rPh sb="0" eb="2">
      <t>ブンルイ</t>
    </rPh>
    <phoneticPr fontId="26"/>
  </si>
  <si>
    <t>設備電力</t>
    <rPh sb="0" eb="2">
      <t>セツビ</t>
    </rPh>
    <rPh sb="2" eb="4">
      <t>デンリョク</t>
    </rPh>
    <phoneticPr fontId="26"/>
  </si>
  <si>
    <t>ごみ質</t>
    <rPh sb="2" eb="3">
      <t>シツ</t>
    </rPh>
    <phoneticPr fontId="26"/>
  </si>
  <si>
    <t>運転
日数
(日/年)</t>
    <rPh sb="0" eb="2">
      <t>ウンテン</t>
    </rPh>
    <rPh sb="3" eb="5">
      <t>ニッスウ</t>
    </rPh>
    <rPh sb="7" eb="8">
      <t>ニチ</t>
    </rPh>
    <rPh sb="9" eb="10">
      <t>ネン</t>
    </rPh>
    <phoneticPr fontId="26"/>
  </si>
  <si>
    <t>消費電力量</t>
    <rPh sb="0" eb="2">
      <t>ショウヒ</t>
    </rPh>
    <rPh sb="2" eb="4">
      <t>デンリョク</t>
    </rPh>
    <rPh sb="4" eb="5">
      <t>リョウ</t>
    </rPh>
    <phoneticPr fontId="26"/>
  </si>
  <si>
    <t>－</t>
    <phoneticPr fontId="26"/>
  </si>
  <si>
    <t>契約電力</t>
    <rPh sb="0" eb="2">
      <t>ケイヤク</t>
    </rPh>
    <rPh sb="2" eb="4">
      <t>デンリョク</t>
    </rPh>
    <phoneticPr fontId="26"/>
  </si>
  <si>
    <t>月</t>
    <rPh sb="0" eb="1">
      <t>ツキ</t>
    </rPh>
    <phoneticPr fontId="26"/>
  </si>
  <si>
    <t>4月</t>
    <rPh sb="1" eb="2">
      <t>ガツ</t>
    </rPh>
    <phoneticPr fontId="26"/>
  </si>
  <si>
    <t>5月</t>
    <rPh sb="1" eb="2">
      <t>ガツ</t>
    </rPh>
    <phoneticPr fontId="26"/>
  </si>
  <si>
    <t>6月</t>
    <rPh sb="1" eb="2">
      <t>ガツ</t>
    </rPh>
    <phoneticPr fontId="26"/>
  </si>
  <si>
    <t>7月</t>
    <rPh sb="1" eb="2">
      <t>ガツ</t>
    </rPh>
    <phoneticPr fontId="26"/>
  </si>
  <si>
    <t>8月</t>
    <rPh sb="1" eb="2">
      <t>ガツ</t>
    </rPh>
    <phoneticPr fontId="26"/>
  </si>
  <si>
    <t>9月</t>
    <rPh sb="1" eb="2">
      <t>ガツ</t>
    </rPh>
    <phoneticPr fontId="26"/>
  </si>
  <si>
    <t>日数</t>
    <rPh sb="0" eb="2">
      <t>ニッスウ</t>
    </rPh>
    <phoneticPr fontId="26"/>
  </si>
  <si>
    <t>10月</t>
    <rPh sb="2" eb="3">
      <t>ガツ</t>
    </rPh>
    <phoneticPr fontId="26"/>
  </si>
  <si>
    <t>11月</t>
    <rPh sb="2" eb="3">
      <t>ガツ</t>
    </rPh>
    <phoneticPr fontId="26"/>
  </si>
  <si>
    <t>12月</t>
    <rPh sb="2" eb="3">
      <t>ガツ</t>
    </rPh>
    <phoneticPr fontId="26"/>
  </si>
  <si>
    <t>1月</t>
    <rPh sb="1" eb="2">
      <t>ガツ</t>
    </rPh>
    <phoneticPr fontId="26"/>
  </si>
  <si>
    <t>2月</t>
    <rPh sb="1" eb="2">
      <t>ガツ</t>
    </rPh>
    <phoneticPr fontId="26"/>
  </si>
  <si>
    <t>3月</t>
    <rPh sb="1" eb="2">
      <t>ガツ</t>
    </rPh>
    <phoneticPr fontId="26"/>
  </si>
  <si>
    <t>工事費</t>
    <rPh sb="0" eb="3">
      <t>コウジヒ</t>
    </rPh>
    <phoneticPr fontId="26"/>
  </si>
  <si>
    <t>割合</t>
    <rPh sb="0" eb="2">
      <t>ワリアイ</t>
    </rPh>
    <phoneticPr fontId="26"/>
  </si>
  <si>
    <t>1.</t>
    <phoneticPr fontId="26"/>
  </si>
  <si>
    <t>土木工事</t>
    <phoneticPr fontId="26"/>
  </si>
  <si>
    <t>2.</t>
    <phoneticPr fontId="26"/>
  </si>
  <si>
    <t>A3版・横で作成すること</t>
    <phoneticPr fontId="26"/>
  </si>
  <si>
    <t>3</t>
    <phoneticPr fontId="26"/>
  </si>
  <si>
    <t>ア　建設工事</t>
    <rPh sb="2" eb="4">
      <t>ケンセツ</t>
    </rPh>
    <rPh sb="4" eb="6">
      <t>コウジ</t>
    </rPh>
    <phoneticPr fontId="26"/>
  </si>
  <si>
    <t>1-3</t>
    <phoneticPr fontId="26"/>
  </si>
  <si>
    <t>6</t>
    <phoneticPr fontId="26"/>
  </si>
  <si>
    <t>第5章</t>
    <rPh sb="0" eb="1">
      <t>ダイ</t>
    </rPh>
    <rPh sb="2" eb="3">
      <t>ショウ</t>
    </rPh>
    <phoneticPr fontId="26"/>
  </si>
  <si>
    <t>3</t>
    <phoneticPr fontId="26"/>
  </si>
  <si>
    <t>1</t>
    <phoneticPr fontId="26"/>
  </si>
  <si>
    <t>(1)</t>
    <phoneticPr fontId="26"/>
  </si>
  <si>
    <t>1</t>
    <phoneticPr fontId="26"/>
  </si>
  <si>
    <t>目的</t>
    <rPh sb="0" eb="2">
      <t>モクテキ</t>
    </rPh>
    <phoneticPr fontId="26"/>
  </si>
  <si>
    <t>○</t>
    <phoneticPr fontId="26"/>
  </si>
  <si>
    <t>第14号-1</t>
    <phoneticPr fontId="26"/>
  </si>
  <si>
    <t>低質ごみ</t>
    <rPh sb="0" eb="2">
      <t>テイシツ</t>
    </rPh>
    <phoneticPr fontId="26"/>
  </si>
  <si>
    <t>基準ごみ</t>
    <rPh sb="0" eb="2">
      <t>キジュン</t>
    </rPh>
    <phoneticPr fontId="26"/>
  </si>
  <si>
    <t>高質ごみ</t>
    <rPh sb="0" eb="2">
      <t>コウシツ</t>
    </rPh>
    <phoneticPr fontId="26"/>
  </si>
  <si>
    <t>t/年</t>
    <rPh sb="2" eb="3">
      <t>ネン</t>
    </rPh>
    <phoneticPr fontId="26"/>
  </si>
  <si>
    <t>単位</t>
    <rPh sb="0" eb="2">
      <t>タンイ</t>
    </rPh>
    <phoneticPr fontId="26"/>
  </si>
  <si>
    <t>グループ名</t>
    <rPh sb="4" eb="5">
      <t>メイ</t>
    </rPh>
    <phoneticPr fontId="26"/>
  </si>
  <si>
    <t>FAX</t>
    <phoneticPr fontId="26"/>
  </si>
  <si>
    <t>E-mail</t>
    <phoneticPr fontId="26"/>
  </si>
  <si>
    <t>搬入量</t>
    <rPh sb="0" eb="2">
      <t>ハンニュウ</t>
    </rPh>
    <rPh sb="2" eb="3">
      <t>リョウ</t>
    </rPh>
    <phoneticPr fontId="26"/>
  </si>
  <si>
    <t>付保する保険の内容</t>
    <rPh sb="0" eb="2">
      <t>フホ</t>
    </rPh>
    <rPh sb="4" eb="6">
      <t>ホケン</t>
    </rPh>
    <rPh sb="7" eb="9">
      <t>ナイヨウ</t>
    </rPh>
    <phoneticPr fontId="26"/>
  </si>
  <si>
    <t>保険名</t>
  </si>
  <si>
    <t>契約者</t>
  </si>
  <si>
    <t>被保険者</t>
  </si>
  <si>
    <t>保険期間</t>
  </si>
  <si>
    <t>保険概要</t>
  </si>
  <si>
    <t>特約</t>
  </si>
  <si>
    <t>対応するリスク</t>
  </si>
  <si>
    <t>（年）</t>
    <rPh sb="1" eb="2">
      <t>ネン</t>
    </rPh>
    <phoneticPr fontId="26"/>
  </si>
  <si>
    <t>有無</t>
  </si>
  <si>
    <t>内容</t>
  </si>
  <si>
    <t>No.</t>
    <phoneticPr fontId="26"/>
  </si>
  <si>
    <t>補償額</t>
    <phoneticPr fontId="26"/>
  </si>
  <si>
    <t>保険料</t>
    <phoneticPr fontId="26"/>
  </si>
  <si>
    <t>（百万円）</t>
    <phoneticPr fontId="26"/>
  </si>
  <si>
    <t>（千円/年）</t>
    <phoneticPr fontId="26"/>
  </si>
  <si>
    <t>※1</t>
    <phoneticPr fontId="26"/>
  </si>
  <si>
    <t>※2</t>
    <phoneticPr fontId="26"/>
  </si>
  <si>
    <t>A3版・横（A4版に折込み）で作成すること。</t>
    <phoneticPr fontId="26"/>
  </si>
  <si>
    <t>本事業において想定されるリスクの管理・対応策に関して表を作成すること。記載内容については具体的かつ簡潔に記載すること。</t>
    <rPh sb="26" eb="27">
      <t>ヒョウ</t>
    </rPh>
    <rPh sb="28" eb="30">
      <t>サクセイ</t>
    </rPh>
    <rPh sb="35" eb="37">
      <t>キサイ</t>
    </rPh>
    <rPh sb="37" eb="39">
      <t>ナイヨウ</t>
    </rPh>
    <phoneticPr fontId="26"/>
  </si>
  <si>
    <t>運営業務委託料Ａ</t>
    <rPh sb="2" eb="4">
      <t>ギョウム</t>
    </rPh>
    <rPh sb="4" eb="6">
      <t>イタク</t>
    </rPh>
    <rPh sb="6" eb="7">
      <t>リョウ</t>
    </rPh>
    <phoneticPr fontId="26"/>
  </si>
  <si>
    <t>運営業務委託料Ｂ</t>
    <rPh sb="2" eb="4">
      <t>ギョウム</t>
    </rPh>
    <rPh sb="4" eb="6">
      <t>イタク</t>
    </rPh>
    <rPh sb="6" eb="7">
      <t>リョウ</t>
    </rPh>
    <phoneticPr fontId="26"/>
  </si>
  <si>
    <t>運営費　　計</t>
    <rPh sb="2" eb="3">
      <t>ヒ</t>
    </rPh>
    <rPh sb="5" eb="6">
      <t>ケイ</t>
    </rPh>
    <phoneticPr fontId="26"/>
  </si>
  <si>
    <t>運営業務委託契約書(案）に対する質問</t>
    <rPh sb="2" eb="4">
      <t>ギョウム</t>
    </rPh>
    <rPh sb="4" eb="6">
      <t>イタク</t>
    </rPh>
    <rPh sb="6" eb="9">
      <t>ケイヤクショ</t>
    </rPh>
    <phoneticPr fontId="26"/>
  </si>
  <si>
    <t>設計・建設業務における支払額</t>
    <rPh sb="0" eb="2">
      <t>セッケイ</t>
    </rPh>
    <rPh sb="3" eb="5">
      <t>ケンセツ</t>
    </rPh>
    <rPh sb="5" eb="7">
      <t>ギョウム</t>
    </rPh>
    <rPh sb="11" eb="13">
      <t>シハライ</t>
    </rPh>
    <rPh sb="13" eb="14">
      <t>ガク</t>
    </rPh>
    <phoneticPr fontId="26"/>
  </si>
  <si>
    <t>①固定費用（補修費用を除く）</t>
    <rPh sb="1" eb="3">
      <t>コテイ</t>
    </rPh>
    <rPh sb="3" eb="4">
      <t>ヒ</t>
    </rPh>
    <rPh sb="4" eb="5">
      <t>ヨウ</t>
    </rPh>
    <rPh sb="6" eb="8">
      <t>ホシュウ</t>
    </rPh>
    <rPh sb="8" eb="10">
      <t>ヒヨウ</t>
    </rPh>
    <rPh sb="11" eb="12">
      <t>ノゾ</t>
    </rPh>
    <phoneticPr fontId="26"/>
  </si>
  <si>
    <t>費目（変動費）</t>
    <rPh sb="0" eb="1">
      <t>ヒ</t>
    </rPh>
    <rPh sb="1" eb="2">
      <t>メ</t>
    </rPh>
    <phoneticPr fontId="26"/>
  </si>
  <si>
    <t>(単位：円/t)</t>
    <rPh sb="1" eb="3">
      <t>タンイ</t>
    </rPh>
    <phoneticPr fontId="26"/>
  </si>
  <si>
    <t>計　(単位：円/t)</t>
    <rPh sb="0" eb="1">
      <t>ケイ</t>
    </rPh>
    <rPh sb="3" eb="5">
      <t>タンイ</t>
    </rPh>
    <phoneticPr fontId="26"/>
  </si>
  <si>
    <t>費用明細書（変動費用）</t>
    <rPh sb="0" eb="2">
      <t>ヒヨウ</t>
    </rPh>
    <rPh sb="2" eb="5">
      <t>メイサイショ</t>
    </rPh>
    <rPh sb="9" eb="10">
      <t>ヨウ</t>
    </rPh>
    <phoneticPr fontId="26"/>
  </si>
  <si>
    <t>２．年度別計画搬入量</t>
    <rPh sb="2" eb="4">
      <t>ネンド</t>
    </rPh>
    <rPh sb="4" eb="5">
      <t>ベツ</t>
    </rPh>
    <rPh sb="5" eb="7">
      <t>ケイカク</t>
    </rPh>
    <rPh sb="7" eb="9">
      <t>ハンニュウ</t>
    </rPh>
    <rPh sb="9" eb="10">
      <t>リョウ</t>
    </rPh>
    <phoneticPr fontId="8"/>
  </si>
  <si>
    <t>区　　　分</t>
    <rPh sb="0" eb="1">
      <t>ク</t>
    </rPh>
    <rPh sb="4" eb="5">
      <t>ブン</t>
    </rPh>
    <phoneticPr fontId="26"/>
  </si>
  <si>
    <t>合計</t>
    <rPh sb="0" eb="2">
      <t>ゴウケイ</t>
    </rPh>
    <phoneticPr fontId="14"/>
  </si>
  <si>
    <t>t/年</t>
    <rPh sb="2" eb="3">
      <t>ネン</t>
    </rPh>
    <phoneticPr fontId="12"/>
  </si>
  <si>
    <t>物質収支との整合に留意すること。</t>
    <rPh sb="0" eb="2">
      <t>ブッシツ</t>
    </rPh>
    <rPh sb="2" eb="4">
      <t>シュウシ</t>
    </rPh>
    <rPh sb="6" eb="8">
      <t>セイゴウ</t>
    </rPh>
    <rPh sb="9" eb="11">
      <t>リュウイ</t>
    </rPh>
    <phoneticPr fontId="26"/>
  </si>
  <si>
    <t>ｔ/年</t>
    <rPh sb="2" eb="3">
      <t>ネン</t>
    </rPh>
    <phoneticPr fontId="12"/>
  </si>
  <si>
    <t>費用明細書（固定費用【補修費用を除く】）</t>
    <rPh sb="6" eb="8">
      <t>コテイ</t>
    </rPh>
    <rPh sb="9" eb="10">
      <t>ヨウ</t>
    </rPh>
    <phoneticPr fontId="26"/>
  </si>
  <si>
    <t>内容・算定根拠</t>
    <phoneticPr fontId="26"/>
  </si>
  <si>
    <t>d</t>
    <phoneticPr fontId="26"/>
  </si>
  <si>
    <t xml:space="preserve"> = ( a + b + c + d  )</t>
    <phoneticPr fontId="26"/>
  </si>
  <si>
    <t>合計（ = ① + ② ）</t>
    <rPh sb="0" eb="2">
      <t>ゴウケイ</t>
    </rPh>
    <phoneticPr fontId="26"/>
  </si>
  <si>
    <t>回収率</t>
    <rPh sb="0" eb="2">
      <t>カイシュウ</t>
    </rPh>
    <rPh sb="2" eb="3">
      <t>リツ</t>
    </rPh>
    <phoneticPr fontId="26"/>
  </si>
  <si>
    <t>費用明細書（変動費用）</t>
    <rPh sb="6" eb="8">
      <t>ヘンドウ</t>
    </rPh>
    <rPh sb="8" eb="9">
      <t>ヒ</t>
    </rPh>
    <rPh sb="9" eb="10">
      <t>ヨウ</t>
    </rPh>
    <phoneticPr fontId="26"/>
  </si>
  <si>
    <t>費用明細書（固定費用【補修費用を除く】）</t>
    <rPh sb="6" eb="8">
      <t>コテイ</t>
    </rPh>
    <rPh sb="8" eb="9">
      <t>ヒ</t>
    </rPh>
    <rPh sb="9" eb="10">
      <t>ヨウ</t>
    </rPh>
    <rPh sb="11" eb="13">
      <t>ホシュウ</t>
    </rPh>
    <rPh sb="13" eb="15">
      <t>ヒヨウ</t>
    </rPh>
    <rPh sb="16" eb="17">
      <t>ノゾ</t>
    </rPh>
    <phoneticPr fontId="26"/>
  </si>
  <si>
    <t>費用明細書（補修費用）</t>
    <rPh sb="6" eb="8">
      <t>ホシュウ</t>
    </rPh>
    <rPh sb="8" eb="10">
      <t>ヒヨウ</t>
    </rPh>
    <phoneticPr fontId="26"/>
  </si>
  <si>
    <t>添付資料　　※表紙</t>
    <phoneticPr fontId="26"/>
  </si>
  <si>
    <t>費用明細書（業務委託料Ｃに関する提案単価）</t>
  </si>
  <si>
    <t>費用明細書（業務委託料Ｃに関する提案単価）</t>
    <rPh sb="0" eb="2">
      <t>ヒヨウ</t>
    </rPh>
    <rPh sb="2" eb="5">
      <t>メイサイショ</t>
    </rPh>
    <rPh sb="6" eb="8">
      <t>ギョウム</t>
    </rPh>
    <rPh sb="8" eb="10">
      <t>イタク</t>
    </rPh>
    <rPh sb="10" eb="11">
      <t>リョウ</t>
    </rPh>
    <rPh sb="13" eb="14">
      <t>カン</t>
    </rPh>
    <rPh sb="16" eb="20">
      <t>テイアンタンカ</t>
    </rPh>
    <phoneticPr fontId="26"/>
  </si>
  <si>
    <t>費用明細書（業務委託料Ａに関する提案単価）</t>
  </si>
  <si>
    <t>費用明細書（業務委託料Ａに関する提案単価）</t>
    <rPh sb="0" eb="2">
      <t>ヒヨウ</t>
    </rPh>
    <rPh sb="2" eb="5">
      <t>メイサイショ</t>
    </rPh>
    <rPh sb="6" eb="8">
      <t>ギョウム</t>
    </rPh>
    <rPh sb="8" eb="10">
      <t>イタク</t>
    </rPh>
    <rPh sb="10" eb="11">
      <t>リョウ</t>
    </rPh>
    <rPh sb="13" eb="14">
      <t>カン</t>
    </rPh>
    <rPh sb="16" eb="20">
      <t>テイアンタンカ</t>
    </rPh>
    <phoneticPr fontId="26"/>
  </si>
  <si>
    <t>a欄</t>
    <rPh sb="1" eb="2">
      <t>ラン</t>
    </rPh>
    <phoneticPr fontId="26"/>
  </si>
  <si>
    <t>（Excel版）</t>
    <rPh sb="6" eb="7">
      <t>バン</t>
    </rPh>
    <phoneticPr fontId="70"/>
  </si>
  <si>
    <t>要求水準に対する設計仕様書</t>
    <rPh sb="0" eb="2">
      <t>ヨウキュウ</t>
    </rPh>
    <rPh sb="2" eb="4">
      <t>スイジュン</t>
    </rPh>
    <rPh sb="5" eb="6">
      <t>タイ</t>
    </rPh>
    <rPh sb="8" eb="10">
      <t>セッケイ</t>
    </rPh>
    <rPh sb="10" eb="12">
      <t>シヨウ</t>
    </rPh>
    <rPh sb="12" eb="13">
      <t>ショ</t>
    </rPh>
    <phoneticPr fontId="26"/>
  </si>
  <si>
    <t>【後日（第１回質問回答書公表時）配付】</t>
    <rPh sb="4" eb="5">
      <t>ダイ</t>
    </rPh>
    <rPh sb="6" eb="7">
      <t>カイ</t>
    </rPh>
    <rPh sb="7" eb="9">
      <t>シツモン</t>
    </rPh>
    <rPh sb="9" eb="12">
      <t>カイトウショ</t>
    </rPh>
    <rPh sb="12" eb="14">
      <t>コウヒョウ</t>
    </rPh>
    <rPh sb="14" eb="15">
      <t>ジ</t>
    </rPh>
    <phoneticPr fontId="26"/>
  </si>
  <si>
    <t>1号炉</t>
    <phoneticPr fontId="26"/>
  </si>
  <si>
    <t>*</t>
    <phoneticPr fontId="26"/>
  </si>
  <si>
    <t>*</t>
  </si>
  <si>
    <t>2号炉</t>
    <phoneticPr fontId="26"/>
  </si>
  <si>
    <t>（kW）</t>
    <phoneticPr fontId="26"/>
  </si>
  <si>
    <t>（％）</t>
    <phoneticPr fontId="26"/>
  </si>
  <si>
    <t>①</t>
    <phoneticPr fontId="26"/>
  </si>
  <si>
    <t>②</t>
    <phoneticPr fontId="26"/>
  </si>
  <si>
    <t>③</t>
    <phoneticPr fontId="26"/>
  </si>
  <si>
    <t>④</t>
    <phoneticPr fontId="26"/>
  </si>
  <si>
    <t>⑤</t>
    <phoneticPr fontId="26"/>
  </si>
  <si>
    <t>⑥</t>
    <phoneticPr fontId="26"/>
  </si>
  <si>
    <t>⑦</t>
    <phoneticPr fontId="26"/>
  </si>
  <si>
    <t>焼却炉の稼働炉数</t>
    <rPh sb="0" eb="3">
      <t>ショウキャクロ</t>
    </rPh>
    <rPh sb="4" eb="6">
      <t>カドウ</t>
    </rPh>
    <rPh sb="6" eb="7">
      <t>ロ</t>
    </rPh>
    <rPh sb="7" eb="8">
      <t>スウ</t>
    </rPh>
    <phoneticPr fontId="26"/>
  </si>
  <si>
    <t>kW</t>
    <phoneticPr fontId="26"/>
  </si>
  <si>
    <t>稼働</t>
    <rPh sb="0" eb="2">
      <t>カドウ</t>
    </rPh>
    <phoneticPr fontId="26"/>
  </si>
  <si>
    <t>休止</t>
    <rPh sb="0" eb="2">
      <t>キュウシ</t>
    </rPh>
    <phoneticPr fontId="26"/>
  </si>
  <si>
    <t>③</t>
    <phoneticPr fontId="26"/>
  </si>
  <si>
    <t xml:space="preserve">④
</t>
    <phoneticPr fontId="26"/>
  </si>
  <si>
    <t>⑤</t>
    <phoneticPr fontId="26"/>
  </si>
  <si>
    <t>⑥</t>
    <phoneticPr fontId="26"/>
  </si>
  <si>
    <t>⑦</t>
    <phoneticPr fontId="26"/>
  </si>
  <si>
    <t>－</t>
    <phoneticPr fontId="26"/>
  </si>
  <si>
    <t>－</t>
    <phoneticPr fontId="26"/>
  </si>
  <si>
    <t>⑦</t>
    <phoneticPr fontId="26"/>
  </si>
  <si>
    <t>⑥</t>
    <phoneticPr fontId="26"/>
  </si>
  <si>
    <t>⑤</t>
    <phoneticPr fontId="26"/>
  </si>
  <si>
    <t>④</t>
    <phoneticPr fontId="26"/>
  </si>
  <si>
    <t>③</t>
    <phoneticPr fontId="26"/>
  </si>
  <si>
    <t>②</t>
    <phoneticPr fontId="26"/>
  </si>
  <si>
    <t>①</t>
    <phoneticPr fontId="26"/>
  </si>
  <si>
    <t>※平均＝０、標準偏差＝１の標準正規分布と仮定した場合のＺの値</t>
    <rPh sb="1" eb="3">
      <t>ヘイキン</t>
    </rPh>
    <rPh sb="6" eb="8">
      <t>ヒョウジュン</t>
    </rPh>
    <rPh sb="8" eb="10">
      <t>ヘンサ</t>
    </rPh>
    <rPh sb="13" eb="15">
      <t>ヒョウジュン</t>
    </rPh>
    <rPh sb="15" eb="17">
      <t>セイキ</t>
    </rPh>
    <rPh sb="17" eb="19">
      <t>ブンプ</t>
    </rPh>
    <rPh sb="20" eb="22">
      <t>カテイ</t>
    </rPh>
    <rPh sb="24" eb="26">
      <t>バアイ</t>
    </rPh>
    <rPh sb="29" eb="30">
      <t>アタイ</t>
    </rPh>
    <phoneticPr fontId="26"/>
  </si>
  <si>
    <t>　必要に応じ費目を増やして記入すること。</t>
    <rPh sb="1" eb="3">
      <t>ヒツヨウ</t>
    </rPh>
    <rPh sb="4" eb="5">
      <t>オウ</t>
    </rPh>
    <rPh sb="6" eb="8">
      <t>ヒモク</t>
    </rPh>
    <rPh sb="9" eb="10">
      <t>フ</t>
    </rPh>
    <rPh sb="13" eb="15">
      <t>キニュウ</t>
    </rPh>
    <phoneticPr fontId="26"/>
  </si>
  <si>
    <t>様式No.</t>
    <rPh sb="0" eb="2">
      <t>ヨウシキ</t>
    </rPh>
    <phoneticPr fontId="26"/>
  </si>
  <si>
    <t>令和　　年　　月　　日</t>
    <rPh sb="0" eb="2">
      <t>レイワ</t>
    </rPh>
    <rPh sb="4" eb="5">
      <t>ネン</t>
    </rPh>
    <rPh sb="7" eb="8">
      <t>ガツ</t>
    </rPh>
    <rPh sb="10" eb="11">
      <t>ニチ</t>
    </rPh>
    <phoneticPr fontId="26"/>
  </si>
  <si>
    <t>令和5年度</t>
    <rPh sb="0" eb="2">
      <t>レイワ</t>
    </rPh>
    <rPh sb="3" eb="5">
      <t>ネンド</t>
    </rPh>
    <phoneticPr fontId="26"/>
  </si>
  <si>
    <t>令和6年度</t>
    <rPh sb="0" eb="2">
      <t>レイワ</t>
    </rPh>
    <rPh sb="3" eb="5">
      <t>ネンド</t>
    </rPh>
    <phoneticPr fontId="26"/>
  </si>
  <si>
    <t>令和7年度</t>
    <rPh sb="0" eb="2">
      <t>レイワ</t>
    </rPh>
    <rPh sb="3" eb="5">
      <t>ネンド</t>
    </rPh>
    <phoneticPr fontId="26"/>
  </si>
  <si>
    <t>令和8年度</t>
    <rPh sb="0" eb="2">
      <t>レイワ</t>
    </rPh>
    <rPh sb="3" eb="5">
      <t>ネンド</t>
    </rPh>
    <phoneticPr fontId="26"/>
  </si>
  <si>
    <t>令和9年度</t>
    <rPh sb="0" eb="2">
      <t>レイワ</t>
    </rPh>
    <rPh sb="3" eb="5">
      <t>ネンド</t>
    </rPh>
    <phoneticPr fontId="26"/>
  </si>
  <si>
    <t>令和10年度</t>
    <rPh sb="0" eb="2">
      <t>レイワ</t>
    </rPh>
    <rPh sb="4" eb="6">
      <t>ネンド</t>
    </rPh>
    <phoneticPr fontId="26"/>
  </si>
  <si>
    <t>令和11年度</t>
    <rPh sb="0" eb="2">
      <t>レイワ</t>
    </rPh>
    <rPh sb="4" eb="6">
      <t>ネンド</t>
    </rPh>
    <phoneticPr fontId="26"/>
  </si>
  <si>
    <t>令和12年度</t>
    <rPh sb="0" eb="2">
      <t>レイワ</t>
    </rPh>
    <rPh sb="4" eb="6">
      <t>ネンド</t>
    </rPh>
    <phoneticPr fontId="26"/>
  </si>
  <si>
    <t>令和13年度</t>
    <rPh sb="0" eb="2">
      <t>レイワ</t>
    </rPh>
    <rPh sb="4" eb="6">
      <t>ネンド</t>
    </rPh>
    <phoneticPr fontId="26"/>
  </si>
  <si>
    <t>令和14年度</t>
    <rPh sb="0" eb="2">
      <t>レイワ</t>
    </rPh>
    <rPh sb="4" eb="6">
      <t>ネンド</t>
    </rPh>
    <phoneticPr fontId="26"/>
  </si>
  <si>
    <t>令和15年度</t>
    <rPh sb="0" eb="2">
      <t>レイワ</t>
    </rPh>
    <rPh sb="4" eb="6">
      <t>ネンド</t>
    </rPh>
    <phoneticPr fontId="26"/>
  </si>
  <si>
    <t>令和16年度</t>
    <rPh sb="0" eb="2">
      <t>レイワ</t>
    </rPh>
    <rPh sb="4" eb="6">
      <t>ネンド</t>
    </rPh>
    <phoneticPr fontId="26"/>
  </si>
  <si>
    <t>令和17年度</t>
    <rPh sb="0" eb="2">
      <t>レイワ</t>
    </rPh>
    <rPh sb="4" eb="6">
      <t>ネンド</t>
    </rPh>
    <phoneticPr fontId="26"/>
  </si>
  <si>
    <t>令和18年度</t>
    <rPh sb="0" eb="2">
      <t>レイワ</t>
    </rPh>
    <rPh sb="4" eb="6">
      <t>ネンド</t>
    </rPh>
    <phoneticPr fontId="26"/>
  </si>
  <si>
    <t>令和19年度</t>
    <rPh sb="0" eb="2">
      <t>レイワ</t>
    </rPh>
    <rPh sb="4" eb="6">
      <t>ネンド</t>
    </rPh>
    <phoneticPr fontId="26"/>
  </si>
  <si>
    <t>令和20年度</t>
    <rPh sb="0" eb="2">
      <t>レイワ</t>
    </rPh>
    <rPh sb="4" eb="6">
      <t>ネンド</t>
    </rPh>
    <phoneticPr fontId="26"/>
  </si>
  <si>
    <t>令和21年度</t>
    <rPh sb="0" eb="2">
      <t>レイワ</t>
    </rPh>
    <rPh sb="4" eb="6">
      <t>ネンド</t>
    </rPh>
    <phoneticPr fontId="26"/>
  </si>
  <si>
    <t>令和22年度</t>
    <rPh sb="0" eb="2">
      <t>レイワ</t>
    </rPh>
    <rPh sb="4" eb="6">
      <t>ネンド</t>
    </rPh>
    <phoneticPr fontId="26"/>
  </si>
  <si>
    <t>令和23年度</t>
    <rPh sb="0" eb="2">
      <t>レイワ</t>
    </rPh>
    <rPh sb="4" eb="6">
      <t>ネンド</t>
    </rPh>
    <phoneticPr fontId="26"/>
  </si>
  <si>
    <t>令和24年度</t>
    <rPh sb="0" eb="2">
      <t>レイワ</t>
    </rPh>
    <rPh sb="4" eb="6">
      <t>ネンド</t>
    </rPh>
    <phoneticPr fontId="26"/>
  </si>
  <si>
    <t>令和25年度</t>
    <rPh sb="0" eb="2">
      <t>レイワ</t>
    </rPh>
    <rPh sb="4" eb="6">
      <t>ネンド</t>
    </rPh>
    <phoneticPr fontId="26"/>
  </si>
  <si>
    <t>令和26年度</t>
    <rPh sb="0" eb="2">
      <t>レイワ</t>
    </rPh>
    <rPh sb="4" eb="6">
      <t>ネンド</t>
    </rPh>
    <phoneticPr fontId="26"/>
  </si>
  <si>
    <t>電力収支及び発電効率</t>
    <rPh sb="0" eb="1">
      <t>デン</t>
    </rPh>
    <rPh sb="1" eb="2">
      <t>チカラ</t>
    </rPh>
    <rPh sb="2" eb="3">
      <t>オサム</t>
    </rPh>
    <rPh sb="3" eb="4">
      <t>ササ</t>
    </rPh>
    <rPh sb="4" eb="5">
      <t>オヨ</t>
    </rPh>
    <rPh sb="6" eb="8">
      <t>ハツデン</t>
    </rPh>
    <rPh sb="8" eb="10">
      <t>コウリツ</t>
    </rPh>
    <phoneticPr fontId="26"/>
  </si>
  <si>
    <t>単位：（kW）</t>
    <rPh sb="0" eb="2">
      <t>タンイ</t>
    </rPh>
    <phoneticPr fontId="26"/>
  </si>
  <si>
    <t>*01</t>
    <phoneticPr fontId="26"/>
  </si>
  <si>
    <t>*00</t>
    <phoneticPr fontId="26"/>
  </si>
  <si>
    <t>①-④</t>
    <phoneticPr fontId="26"/>
  </si>
  <si>
    <t>÷3</t>
    <phoneticPr fontId="26"/>
  </si>
  <si>
    <t>④-⑦</t>
    <phoneticPr fontId="26"/>
  </si>
  <si>
    <t>÷3</t>
    <phoneticPr fontId="26"/>
  </si>
  <si>
    <t>⑦⑥間</t>
    <rPh sb="2" eb="3">
      <t>カン</t>
    </rPh>
    <phoneticPr fontId="26"/>
  </si>
  <si>
    <t>⑥⑤間</t>
    <rPh sb="2" eb="3">
      <t>カン</t>
    </rPh>
    <phoneticPr fontId="26"/>
  </si>
  <si>
    <t>⑤④間</t>
    <rPh sb="2" eb="3">
      <t>カン</t>
    </rPh>
    <phoneticPr fontId="26"/>
  </si>
  <si>
    <t>④③間</t>
    <rPh sb="2" eb="3">
      <t>カン</t>
    </rPh>
    <phoneticPr fontId="26"/>
  </si>
  <si>
    <t>③②間</t>
    <rPh sb="2" eb="3">
      <t>カン</t>
    </rPh>
    <phoneticPr fontId="26"/>
  </si>
  <si>
    <t>②①間</t>
    <rPh sb="2" eb="3">
      <t>カン</t>
    </rPh>
    <phoneticPr fontId="26"/>
  </si>
  <si>
    <t>ごみ質No.</t>
    <rPh sb="2" eb="3">
      <t>シツ</t>
    </rPh>
    <phoneticPr fontId="26"/>
  </si>
  <si>
    <t>質問は、本様式１行につき１問とし、簡潔にまとめて記載すること。</t>
  </si>
  <si>
    <t>質問数に応じて行数を増やし、「No.」の欄に通し番号を記入すること。</t>
  </si>
  <si>
    <t>確認事項は、本様式１行につき１問とし、簡潔にまとめて記載すること。</t>
    <rPh sb="0" eb="2">
      <t>カクニン</t>
    </rPh>
    <rPh sb="2" eb="4">
      <t>ジコウ</t>
    </rPh>
    <phoneticPr fontId="26"/>
  </si>
  <si>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26"/>
  </si>
  <si>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26"/>
  </si>
  <si>
    <t>網掛け部（黄色）に、該当する金額を記入すること。その他のセルを変更しないこと。</t>
    <rPh sb="0" eb="2">
      <t>アミカ</t>
    </rPh>
    <rPh sb="3" eb="4">
      <t>ブ</t>
    </rPh>
    <rPh sb="5" eb="7">
      <t>キイロ</t>
    </rPh>
    <rPh sb="10" eb="12">
      <t>ガイトウ</t>
    </rPh>
    <rPh sb="14" eb="16">
      <t>キンガク</t>
    </rPh>
    <rPh sb="17" eb="19">
      <t>キニュウ</t>
    </rPh>
    <rPh sb="26" eb="27">
      <t>タ</t>
    </rPh>
    <rPh sb="31" eb="33">
      <t>ヘンコウ</t>
    </rPh>
    <phoneticPr fontId="26"/>
  </si>
  <si>
    <t>入札書の提出と同時に、入札書と別に封印して提出すること。</t>
    <rPh sb="0" eb="2">
      <t>ニュウサツ</t>
    </rPh>
    <rPh sb="2" eb="3">
      <t>ショ</t>
    </rPh>
    <rPh sb="4" eb="6">
      <t>テイシュツ</t>
    </rPh>
    <rPh sb="7" eb="9">
      <t>ドウジ</t>
    </rPh>
    <rPh sb="11" eb="13">
      <t>ニュウサツ</t>
    </rPh>
    <rPh sb="13" eb="14">
      <t>ショ</t>
    </rPh>
    <rPh sb="15" eb="16">
      <t>ベツ</t>
    </rPh>
    <rPh sb="17" eb="19">
      <t>フウイン</t>
    </rPh>
    <rPh sb="21" eb="23">
      <t>テイシュツ</t>
    </rPh>
    <phoneticPr fontId="26"/>
  </si>
  <si>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26"/>
  </si>
  <si>
    <t>提案単価は円単位とし、その端数は切り捨てとすること。</t>
    <rPh sb="0" eb="2">
      <t>テイアン</t>
    </rPh>
    <rPh sb="5" eb="6">
      <t>エン</t>
    </rPh>
    <rPh sb="16" eb="17">
      <t>キ</t>
    </rPh>
    <rPh sb="18" eb="19">
      <t>ス</t>
    </rPh>
    <phoneticPr fontId="26"/>
  </si>
  <si>
    <t>※：兼務等がある場合には、明確に記載すること。</t>
    <rPh sb="2" eb="4">
      <t>ケンム</t>
    </rPh>
    <rPh sb="4" eb="5">
      <t>トウ</t>
    </rPh>
    <rPh sb="8" eb="10">
      <t>バアイ</t>
    </rPh>
    <rPh sb="13" eb="15">
      <t>メイカク</t>
    </rPh>
    <rPh sb="16" eb="18">
      <t>キサイ</t>
    </rPh>
    <phoneticPr fontId="26"/>
  </si>
  <si>
    <t>プラットホームで除去後、重機で粗破砕。切断機にて処理。</t>
    <rPh sb="8" eb="10">
      <t>ジョキョ</t>
    </rPh>
    <rPh sb="10" eb="11">
      <t>ゴ</t>
    </rPh>
    <rPh sb="12" eb="14">
      <t>ジュウキ</t>
    </rPh>
    <rPh sb="15" eb="16">
      <t>ソ</t>
    </rPh>
    <rPh sb="16" eb="18">
      <t>ハサイ</t>
    </rPh>
    <rPh sb="19" eb="22">
      <t>セツダンキ</t>
    </rPh>
    <rPh sb="24" eb="26">
      <t>ショリ</t>
    </rPh>
    <phoneticPr fontId="26"/>
  </si>
  <si>
    <t>注1：処理不適物を列挙し、本件施設で資源化するための対応方法を記載すること。</t>
    <rPh sb="0" eb="1">
      <t>チュウ</t>
    </rPh>
    <rPh sb="3" eb="5">
      <t>ショリ</t>
    </rPh>
    <rPh sb="5" eb="7">
      <t>フテキ</t>
    </rPh>
    <rPh sb="7" eb="8">
      <t>ブツ</t>
    </rPh>
    <rPh sb="9" eb="11">
      <t>レッキョ</t>
    </rPh>
    <rPh sb="13" eb="14">
      <t>ホン</t>
    </rPh>
    <rPh sb="14" eb="15">
      <t>ケン</t>
    </rPh>
    <rPh sb="15" eb="17">
      <t>シセツ</t>
    </rPh>
    <rPh sb="18" eb="20">
      <t>シゲン</t>
    </rPh>
    <rPh sb="20" eb="21">
      <t>カ</t>
    </rPh>
    <rPh sb="26" eb="28">
      <t>タイオウ</t>
    </rPh>
    <rPh sb="28" eb="30">
      <t>ホウホウ</t>
    </rPh>
    <rPh sb="31" eb="33">
      <t>キサイ</t>
    </rPh>
    <phoneticPr fontId="26"/>
  </si>
  <si>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26"/>
  </si>
  <si>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6"/>
  </si>
  <si>
    <t>　提案単価は円単位とし、その端数は切り捨てとする。</t>
  </si>
  <si>
    <t>　消費税及び地方消費税は含めず記載すること。また、物価上昇は考慮しないこと。</t>
    <rPh sb="1" eb="4">
      <t>ショウヒゼイ</t>
    </rPh>
    <rPh sb="4" eb="5">
      <t>オヨ</t>
    </rPh>
    <rPh sb="6" eb="8">
      <t>チホウ</t>
    </rPh>
    <rPh sb="8" eb="11">
      <t>ショウヒゼイ</t>
    </rPh>
    <rPh sb="12" eb="13">
      <t>フク</t>
    </rPh>
    <rPh sb="15" eb="17">
      <t>キサイ</t>
    </rPh>
    <rPh sb="25" eb="27">
      <t>ブッカ</t>
    </rPh>
    <rPh sb="27" eb="29">
      <t>ジョウショウ</t>
    </rPh>
    <rPh sb="30" eb="32">
      <t>コウリョ</t>
    </rPh>
    <phoneticPr fontId="26"/>
  </si>
  <si>
    <t>　内容・算定根拠は可能な範囲で具体的に記載すること。なお、別紙を用いて説明する場合、様式は任意とする。</t>
    <rPh sb="1" eb="3">
      <t>ナイヨウ</t>
    </rPh>
    <rPh sb="4" eb="6">
      <t>サンテイ</t>
    </rPh>
    <rPh sb="6" eb="8">
      <t>コンキョ</t>
    </rPh>
    <rPh sb="9" eb="11">
      <t>カノウ</t>
    </rPh>
    <rPh sb="12" eb="14">
      <t>ハンイ</t>
    </rPh>
    <rPh sb="15" eb="18">
      <t>グタイテキ</t>
    </rPh>
    <rPh sb="19" eb="21">
      <t>キサイ</t>
    </rPh>
    <rPh sb="29" eb="31">
      <t>ベッシ</t>
    </rPh>
    <rPh sb="32" eb="33">
      <t>モチ</t>
    </rPh>
    <rPh sb="35" eb="37">
      <t>セツメイ</t>
    </rPh>
    <rPh sb="39" eb="41">
      <t>バアイ</t>
    </rPh>
    <rPh sb="42" eb="44">
      <t>ヨウシキ</t>
    </rPh>
    <rPh sb="45" eb="47">
      <t>ニンイ</t>
    </rPh>
    <phoneticPr fontId="26"/>
  </si>
  <si>
    <t>提案単価は円単位とし、その端数は切り捨てとする。</t>
  </si>
  <si>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26"/>
  </si>
  <si>
    <t>網掛け部（黄色）に、該当する金額を記入すること。</t>
    <rPh sb="0" eb="2">
      <t>アミカ</t>
    </rPh>
    <rPh sb="3" eb="4">
      <t>ブ</t>
    </rPh>
    <rPh sb="5" eb="7">
      <t>キイロ</t>
    </rPh>
    <rPh sb="10" eb="12">
      <t>ガイトウ</t>
    </rPh>
    <rPh sb="14" eb="16">
      <t>キンガク</t>
    </rPh>
    <rPh sb="17" eb="19">
      <t>キニュウ</t>
    </rPh>
    <phoneticPr fontId="26"/>
  </si>
  <si>
    <t>※その他については、合理的な説明を付すこと。</t>
  </si>
  <si>
    <t>副本は、出資者名を記入しないこと。</t>
    <rPh sb="0" eb="2">
      <t>フクホン</t>
    </rPh>
    <rPh sb="4" eb="6">
      <t>シュッシ</t>
    </rPh>
    <rPh sb="6" eb="7">
      <t>シャ</t>
    </rPh>
    <rPh sb="7" eb="8">
      <t>メイ</t>
    </rPh>
    <rPh sb="9" eb="11">
      <t>キニュウ</t>
    </rPh>
    <phoneticPr fontId="26"/>
  </si>
  <si>
    <t>記入欄が足りない場合は、適宜追加すること。</t>
  </si>
  <si>
    <t>記入欄が足りない場合は、適宜追加すること。</t>
    <rPh sb="0" eb="2">
      <t>キニュウ</t>
    </rPh>
    <rPh sb="2" eb="3">
      <t>ラン</t>
    </rPh>
    <rPh sb="4" eb="5">
      <t>タ</t>
    </rPh>
    <rPh sb="8" eb="10">
      <t>バアイ</t>
    </rPh>
    <rPh sb="12" eb="14">
      <t>テキギ</t>
    </rPh>
    <rPh sb="14" eb="16">
      <t>ツイカ</t>
    </rPh>
    <phoneticPr fontId="26"/>
  </si>
  <si>
    <t>「リスク顕在化確率」及び「リスク顕在化による影響の大きさ」については以下の考え方に基づくものとする。なお、リスクの種類によって、やむを得ず示せない場合については、「－」表示も可とする。</t>
    <rPh sb="4" eb="7">
      <t>ケンザイカ</t>
    </rPh>
    <rPh sb="7" eb="9">
      <t>カクリツ</t>
    </rPh>
    <rPh sb="10" eb="11">
      <t>オヨ</t>
    </rPh>
    <rPh sb="16" eb="19">
      <t>ケンザイカ</t>
    </rPh>
    <rPh sb="22" eb="24">
      <t>エイキョウ</t>
    </rPh>
    <rPh sb="25" eb="26">
      <t>オオ</t>
    </rPh>
    <rPh sb="34" eb="36">
      <t>イカ</t>
    </rPh>
    <rPh sb="37" eb="38">
      <t>カンガ</t>
    </rPh>
    <rPh sb="39" eb="40">
      <t>カタ</t>
    </rPh>
    <rPh sb="41" eb="42">
      <t>モト</t>
    </rPh>
    <rPh sb="57" eb="59">
      <t>シュルイ</t>
    </rPh>
    <rPh sb="67" eb="68">
      <t>エ</t>
    </rPh>
    <rPh sb="69" eb="70">
      <t>シメ</t>
    </rPh>
    <rPh sb="73" eb="75">
      <t>バアイ</t>
    </rPh>
    <rPh sb="84" eb="86">
      <t>ヒョウジ</t>
    </rPh>
    <rPh sb="87" eb="88">
      <t>カ</t>
    </rPh>
    <phoneticPr fontId="26"/>
  </si>
  <si>
    <t>5年単位で当該事象が発生する（顕在化する）確率が80%以上の場合を「A」、60%以上80%未満の場合を「B」、40%以上60%未満の場合を「C」、20%以上40%未満の場合を「D」、20%未満の場合を「E」とする。</t>
  </si>
  <si>
    <t>「特約/有無」の欄には、「有」又は「無」を記載すること。</t>
    <rPh sb="1" eb="3">
      <t>トクヤク</t>
    </rPh>
    <rPh sb="4" eb="6">
      <t>ウム</t>
    </rPh>
    <rPh sb="8" eb="9">
      <t>ラン</t>
    </rPh>
    <rPh sb="13" eb="14">
      <t>ア</t>
    </rPh>
    <rPh sb="15" eb="16">
      <t>マタ</t>
    </rPh>
    <rPh sb="18" eb="19">
      <t>ナ</t>
    </rPh>
    <rPh sb="21" eb="23">
      <t>キサイ</t>
    </rPh>
    <phoneticPr fontId="26"/>
  </si>
  <si>
    <t>「保険概要」、「特約/内容」、「対応するリスク」については、具体的に記載すること。</t>
    <rPh sb="1" eb="3">
      <t>ホケン</t>
    </rPh>
    <rPh sb="3" eb="5">
      <t>ガイヨウ</t>
    </rPh>
    <rPh sb="8" eb="10">
      <t>トクヤク</t>
    </rPh>
    <rPh sb="11" eb="13">
      <t>ナイヨウ</t>
    </rPh>
    <rPh sb="16" eb="18">
      <t>タイオウ</t>
    </rPh>
    <rPh sb="30" eb="33">
      <t>グタイテキ</t>
    </rPh>
    <rPh sb="34" eb="36">
      <t>キサイ</t>
    </rPh>
    <phoneticPr fontId="26"/>
  </si>
  <si>
    <t>A4版・縦　2ページ</t>
    <rPh sb="2" eb="3">
      <t>バン</t>
    </rPh>
    <rPh sb="4" eb="5">
      <t>タテ</t>
    </rPh>
    <phoneticPr fontId="26"/>
  </si>
  <si>
    <t>SPC及び施設構成人員</t>
    <rPh sb="3" eb="4">
      <t>オヨ</t>
    </rPh>
    <rPh sb="5" eb="7">
      <t>シセツ</t>
    </rPh>
    <rPh sb="7" eb="11">
      <t>コウセイジンイン</t>
    </rPh>
    <phoneticPr fontId="26"/>
  </si>
  <si>
    <t>設計・建設及び運営業務に関する提案書　　※表紙</t>
    <phoneticPr fontId="26"/>
  </si>
  <si>
    <t>事業計画に関する提案書　※表紙</t>
    <rPh sb="13" eb="15">
      <t>ヒョウシ</t>
    </rPh>
    <phoneticPr fontId="26"/>
  </si>
  <si>
    <t>無し</t>
    <rPh sb="0" eb="1">
      <t>ナ</t>
    </rPh>
    <phoneticPr fontId="26"/>
  </si>
  <si>
    <t>自由様式</t>
    <rPh sb="0" eb="2">
      <t>ジユウ</t>
    </rPh>
    <rPh sb="2" eb="4">
      <t>ヨウシキ</t>
    </rPh>
    <phoneticPr fontId="26"/>
  </si>
  <si>
    <t>A4版・縦　各1ページ</t>
    <rPh sb="2" eb="3">
      <t>バン</t>
    </rPh>
    <rPh sb="4" eb="5">
      <t>タテ</t>
    </rPh>
    <rPh sb="6" eb="7">
      <t>カク</t>
    </rPh>
    <phoneticPr fontId="26"/>
  </si>
  <si>
    <t>提出にあたり、赤字で記載している例示は消去すること。</t>
    <rPh sb="0" eb="2">
      <t>テイシュツ</t>
    </rPh>
    <rPh sb="7" eb="9">
      <t>アカジ</t>
    </rPh>
    <rPh sb="10" eb="12">
      <t>キサイ</t>
    </rPh>
    <rPh sb="16" eb="18">
      <t>レイジ</t>
    </rPh>
    <rPh sb="19" eb="21">
      <t>ショウキョ</t>
    </rPh>
    <phoneticPr fontId="26"/>
  </si>
  <si>
    <t>消費税及び地方消費税は含まない金額を記載すること。また、物価上昇分は考慮しないこと。</t>
    <rPh sb="0" eb="3">
      <t>ショウヒゼイ</t>
    </rPh>
    <rPh sb="3" eb="4">
      <t>オヨ</t>
    </rPh>
    <rPh sb="5" eb="7">
      <t>チホウ</t>
    </rPh>
    <rPh sb="7" eb="10">
      <t>ショウヒゼイ</t>
    </rPh>
    <rPh sb="11" eb="12">
      <t>フク</t>
    </rPh>
    <rPh sb="15" eb="17">
      <t>キンガク</t>
    </rPh>
    <rPh sb="18" eb="20">
      <t>キサイ</t>
    </rPh>
    <rPh sb="28" eb="30">
      <t>ブッカ</t>
    </rPh>
    <rPh sb="30" eb="32">
      <t>ジョウショウ</t>
    </rPh>
    <rPh sb="32" eb="33">
      <t>ブン</t>
    </rPh>
    <rPh sb="34" eb="36">
      <t>コウリョ</t>
    </rPh>
    <phoneticPr fontId="26"/>
  </si>
  <si>
    <t>消費税及び地方消費税は含まない金額を記載すること。なお、物価上昇分は考慮しないこと。</t>
    <rPh sb="0" eb="3">
      <t>ショウヒゼイ</t>
    </rPh>
    <rPh sb="3" eb="4">
      <t>オヨ</t>
    </rPh>
    <rPh sb="5" eb="7">
      <t>チホウ</t>
    </rPh>
    <rPh sb="7" eb="10">
      <t>ショウヒゼイ</t>
    </rPh>
    <rPh sb="11" eb="12">
      <t>フク</t>
    </rPh>
    <rPh sb="15" eb="17">
      <t>キンガク</t>
    </rPh>
    <rPh sb="18" eb="20">
      <t>キサイ</t>
    </rPh>
    <rPh sb="28" eb="30">
      <t>ブッカ</t>
    </rPh>
    <rPh sb="30" eb="32">
      <t>ジョウショウ</t>
    </rPh>
    <rPh sb="32" eb="33">
      <t>ブン</t>
    </rPh>
    <rPh sb="34" eb="36">
      <t>コウリョ</t>
    </rPh>
    <phoneticPr fontId="26"/>
  </si>
  <si>
    <t>運営期間の総額</t>
    <rPh sb="0" eb="2">
      <t>ウンエイ</t>
    </rPh>
    <rPh sb="2" eb="4">
      <t>キカン</t>
    </rPh>
    <rPh sb="5" eb="7">
      <t>ソウガク</t>
    </rPh>
    <phoneticPr fontId="26"/>
  </si>
  <si>
    <t>運営期間</t>
    <phoneticPr fontId="26"/>
  </si>
  <si>
    <t>令和27年度</t>
    <rPh sb="0" eb="2">
      <t>レイワ</t>
    </rPh>
    <rPh sb="4" eb="6">
      <t>ネンド</t>
    </rPh>
    <phoneticPr fontId="26"/>
  </si>
  <si>
    <t>令和28年度</t>
    <rPh sb="0" eb="2">
      <t>レイワ</t>
    </rPh>
    <rPh sb="4" eb="6">
      <t>ネンド</t>
    </rPh>
    <phoneticPr fontId="26"/>
  </si>
  <si>
    <t>令和29年度</t>
    <rPh sb="0" eb="2">
      <t>レイワ</t>
    </rPh>
    <rPh sb="4" eb="6">
      <t>ネンド</t>
    </rPh>
    <phoneticPr fontId="26"/>
  </si>
  <si>
    <t>SPC及び施設構成人員</t>
    <rPh sb="3" eb="4">
      <t>オヨ</t>
    </rPh>
    <rPh sb="5" eb="9">
      <t>シセツコウセイ</t>
    </rPh>
    <rPh sb="9" eb="11">
      <t>ジンイン</t>
    </rPh>
    <phoneticPr fontId="26"/>
  </si>
  <si>
    <t>人件費合計
（千円/年）</t>
    <rPh sb="0" eb="3">
      <t>ジンケンヒ</t>
    </rPh>
    <rPh sb="3" eb="5">
      <t>ゴウケイ</t>
    </rPh>
    <rPh sb="7" eb="9">
      <t>センエン</t>
    </rPh>
    <rPh sb="10" eb="11">
      <t>ネン</t>
    </rPh>
    <phoneticPr fontId="26"/>
  </si>
  <si>
    <t>電力収支及び発電効率</t>
    <rPh sb="6" eb="8">
      <t>ハツデン</t>
    </rPh>
    <rPh sb="8" eb="10">
      <t>コウリツ</t>
    </rPh>
    <phoneticPr fontId="26"/>
  </si>
  <si>
    <t>日</t>
    <rPh sb="0" eb="1">
      <t>ニチ</t>
    </rPh>
    <phoneticPr fontId="26"/>
  </si>
  <si>
    <t>計</t>
    <rPh sb="0" eb="1">
      <t>ケイ</t>
    </rPh>
    <phoneticPr fontId="26"/>
  </si>
  <si>
    <t>項目</t>
    <rPh sb="0" eb="2">
      <t>コウモク</t>
    </rPh>
    <phoneticPr fontId="26"/>
  </si>
  <si>
    <t>※各施設の搬入量を変更する場合は、根拠資料を添付すること。</t>
    <rPh sb="1" eb="4">
      <t>カクシセツ</t>
    </rPh>
    <rPh sb="5" eb="8">
      <t>ハンニュウリョウ</t>
    </rPh>
    <rPh sb="9" eb="11">
      <t>ヘンコウ</t>
    </rPh>
    <rPh sb="13" eb="15">
      <t>バアイ</t>
    </rPh>
    <rPh sb="17" eb="21">
      <t>コンキョシリョウ</t>
    </rPh>
    <rPh sb="22" eb="24">
      <t>テンプ</t>
    </rPh>
    <phoneticPr fontId="26"/>
  </si>
  <si>
    <t>主灰</t>
    <rPh sb="0" eb="2">
      <t>シュバイ</t>
    </rPh>
    <phoneticPr fontId="26"/>
  </si>
  <si>
    <t>飛灰処理物</t>
    <rPh sb="0" eb="5">
      <t>ヒバイショリブツ</t>
    </rPh>
    <phoneticPr fontId="26"/>
  </si>
  <si>
    <t>処理不適物</t>
    <rPh sb="0" eb="5">
      <t>ショリフテキブツ</t>
    </rPh>
    <phoneticPr fontId="26"/>
  </si>
  <si>
    <t>計画処理量</t>
    <rPh sb="0" eb="5">
      <t>ケイカクショリリョウ</t>
    </rPh>
    <phoneticPr fontId="26"/>
  </si>
  <si>
    <t>資源化量</t>
    <rPh sb="0" eb="4">
      <t>シゲンカリョウ</t>
    </rPh>
    <phoneticPr fontId="26"/>
  </si>
  <si>
    <t>資源化率</t>
    <rPh sb="0" eb="4">
      <t>シゲンカリツ</t>
    </rPh>
    <phoneticPr fontId="26"/>
  </si>
  <si>
    <t>最終処分量</t>
    <rPh sb="0" eb="5">
      <t>サイシュウショブンリョウ</t>
    </rPh>
    <phoneticPr fontId="26"/>
  </si>
  <si>
    <t>最終処分率</t>
    <rPh sb="0" eb="5">
      <t>サイシュウショブンリツ</t>
    </rPh>
    <phoneticPr fontId="26"/>
  </si>
  <si>
    <t>不燃ごみ</t>
    <rPh sb="0" eb="2">
      <t>フネン</t>
    </rPh>
    <phoneticPr fontId="26"/>
  </si>
  <si>
    <t>搬出量</t>
    <rPh sb="0" eb="3">
      <t>ハンシュツリョウ</t>
    </rPh>
    <phoneticPr fontId="26"/>
  </si>
  <si>
    <t>搬出量合計</t>
    <rPh sb="0" eb="3">
      <t>ハンシュツリョウ</t>
    </rPh>
    <rPh sb="3" eb="5">
      <t>ゴウケイ</t>
    </rPh>
    <phoneticPr fontId="26"/>
  </si>
  <si>
    <t>純度</t>
    <rPh sb="0" eb="2">
      <t>ジュンド</t>
    </rPh>
    <phoneticPr fontId="26"/>
  </si>
  <si>
    <t>CD-R等に保存して提出するデータは、Microsoft Excel（バージョンは2010以降）で、必ず計算式等を残したファイル（本様式以外のシートに計算式がリンクする場合には、当該シートも含む。）とするよう留意すること。</t>
    <rPh sb="4" eb="5">
      <t>ナド</t>
    </rPh>
    <rPh sb="45" eb="47">
      <t>イコウ</t>
    </rPh>
    <phoneticPr fontId="26"/>
  </si>
  <si>
    <t>法人税等</t>
    <rPh sb="0" eb="4">
      <t>ホウジンゼイトウ</t>
    </rPh>
    <phoneticPr fontId="26"/>
  </si>
  <si>
    <t>法定実効税率：</t>
    <rPh sb="0" eb="6">
      <t>ホウテイジッコウゼイリツ</t>
    </rPh>
    <phoneticPr fontId="26"/>
  </si>
  <si>
    <t>令和30年度</t>
    <rPh sb="0" eb="2">
      <t>レイワ</t>
    </rPh>
    <rPh sb="4" eb="6">
      <t>ネンド</t>
    </rPh>
    <phoneticPr fontId="26"/>
  </si>
  <si>
    <t>精算年度</t>
    <rPh sb="0" eb="4">
      <t>セイサンネンド</t>
    </rPh>
    <phoneticPr fontId="26"/>
  </si>
  <si>
    <t>出資金合計</t>
    <rPh sb="0" eb="3">
      <t>シュッシキン</t>
    </rPh>
    <rPh sb="3" eb="5">
      <t>ゴウケイ</t>
    </rPh>
    <phoneticPr fontId="26"/>
  </si>
  <si>
    <t>E-IRR（配当金の出資金に対するIRR）</t>
    <rPh sb="6" eb="9">
      <t>ハイトウキン</t>
    </rPh>
    <rPh sb="10" eb="13">
      <t>シュッシキン</t>
    </rPh>
    <rPh sb="14" eb="15">
      <t>タイ</t>
    </rPh>
    <phoneticPr fontId="26"/>
  </si>
  <si>
    <t>E-IRR算定キャッシュフロー（出資金、配当金）</t>
    <rPh sb="5" eb="7">
      <t>サンテイ</t>
    </rPh>
    <rPh sb="16" eb="19">
      <t>シュッシキン</t>
    </rPh>
    <rPh sb="20" eb="23">
      <t>ハイトウキン</t>
    </rPh>
    <phoneticPr fontId="26"/>
  </si>
  <si>
    <t>　CD-R等に保存して提出するデータは、Microsoft Excel（バージョンは2010以降）で、必ず計算式等を残したファイル（本様式以外のシートに計算式が
　リンクする場合には、当該シートも含む。）とするよう留意すること。</t>
    <rPh sb="5" eb="6">
      <t>ナド</t>
    </rPh>
    <phoneticPr fontId="26"/>
  </si>
  <si>
    <t>CD-R等に保存して提出するデータは、Microsoft Excel（バージョンは2010以降）で、必ず計算式等を残したファイル（本様式以外のシートに計算式がリンクする場合には、当該シートも含む。）とするよう留意すること。</t>
    <rPh sb="4" eb="5">
      <t>ナド</t>
    </rPh>
    <phoneticPr fontId="26"/>
  </si>
  <si>
    <t>年間処理量は、各設備において、重複のないようにすること。</t>
    <rPh sb="0" eb="5">
      <t>ネンカンショリリョウ</t>
    </rPh>
    <rPh sb="7" eb="10">
      <t>カクセツビ</t>
    </rPh>
    <rPh sb="15" eb="17">
      <t>チョウフク</t>
    </rPh>
    <phoneticPr fontId="8"/>
  </si>
  <si>
    <t>運営期間の総額</t>
    <rPh sb="0" eb="4">
      <t>ウンエイキカン</t>
    </rPh>
    <rPh sb="5" eb="7">
      <t>ソウガク</t>
    </rPh>
    <phoneticPr fontId="26"/>
  </si>
  <si>
    <t>数値</t>
    <rPh sb="0" eb="2">
      <t>スウチ</t>
    </rPh>
    <phoneticPr fontId="26"/>
  </si>
  <si>
    <t>備考</t>
    <rPh sb="0" eb="2">
      <t>ビコウ</t>
    </rPh>
    <phoneticPr fontId="26"/>
  </si>
  <si>
    <t>t/日</t>
    <rPh sb="2" eb="3">
      <t>ニチ</t>
    </rPh>
    <phoneticPr fontId="26"/>
  </si>
  <si>
    <t>年間稼働日数</t>
    <rPh sb="0" eb="1">
      <t>ネン</t>
    </rPh>
    <rPh sb="1" eb="2">
      <t>カン</t>
    </rPh>
    <rPh sb="2" eb="4">
      <t>カドウ</t>
    </rPh>
    <rPh sb="4" eb="6">
      <t>ニッスウ</t>
    </rPh>
    <phoneticPr fontId="26"/>
  </si>
  <si>
    <t>年間ごみ処理量</t>
    <rPh sb="0" eb="1">
      <t>ネン</t>
    </rPh>
    <rPh sb="1" eb="2">
      <t>カン</t>
    </rPh>
    <rPh sb="4" eb="6">
      <t>ショリ</t>
    </rPh>
    <rPh sb="6" eb="7">
      <t>リョウ</t>
    </rPh>
    <phoneticPr fontId="26"/>
  </si>
  <si>
    <t>燃料</t>
    <rPh sb="0" eb="2">
      <t>ネンリョウ</t>
    </rPh>
    <phoneticPr fontId="26"/>
  </si>
  <si>
    <t>灯油</t>
    <rPh sb="0" eb="2">
      <t>トウユ</t>
    </rPh>
    <phoneticPr fontId="26"/>
  </si>
  <si>
    <t>kL/年</t>
    <rPh sb="3" eb="4">
      <t>ネン</t>
    </rPh>
    <phoneticPr fontId="26"/>
  </si>
  <si>
    <t>年間使用量を入力</t>
    <rPh sb="0" eb="2">
      <t>ネンカン</t>
    </rPh>
    <rPh sb="2" eb="5">
      <t>シヨウリョウ</t>
    </rPh>
    <rPh sb="6" eb="8">
      <t>ニュウリョク</t>
    </rPh>
    <phoneticPr fontId="26"/>
  </si>
  <si>
    <t>A重油</t>
    <rPh sb="1" eb="3">
      <t>ジュウユ</t>
    </rPh>
    <phoneticPr fontId="26"/>
  </si>
  <si>
    <t>軽油</t>
    <rPh sb="0" eb="2">
      <t>ケイユ</t>
    </rPh>
    <phoneticPr fontId="26"/>
  </si>
  <si>
    <t>プロパンガス</t>
    <phoneticPr fontId="26"/>
  </si>
  <si>
    <t>電力</t>
    <rPh sb="0" eb="2">
      <t>デンリョク</t>
    </rPh>
    <phoneticPr fontId="26"/>
  </si>
  <si>
    <t>買電量</t>
    <rPh sb="0" eb="2">
      <t>バイデン</t>
    </rPh>
    <rPh sb="2" eb="3">
      <t>リョウ</t>
    </rPh>
    <phoneticPr fontId="26"/>
  </si>
  <si>
    <t>kWh/年</t>
    <rPh sb="4" eb="5">
      <t>ネン</t>
    </rPh>
    <phoneticPr fontId="26"/>
  </si>
  <si>
    <t>提案値を入力</t>
    <rPh sb="0" eb="2">
      <t>テイアン</t>
    </rPh>
    <rPh sb="2" eb="3">
      <t>チ</t>
    </rPh>
    <rPh sb="4" eb="6">
      <t>ニュウリョク</t>
    </rPh>
    <phoneticPr fontId="26"/>
  </si>
  <si>
    <t>売電量</t>
    <rPh sb="0" eb="2">
      <t>バイデン</t>
    </rPh>
    <rPh sb="2" eb="3">
      <t>リョウ</t>
    </rPh>
    <phoneticPr fontId="26"/>
  </si>
  <si>
    <t>熱供給</t>
    <rPh sb="0" eb="1">
      <t>ネツ</t>
    </rPh>
    <rPh sb="1" eb="3">
      <t>キョウキュウ</t>
    </rPh>
    <phoneticPr fontId="26"/>
  </si>
  <si>
    <t>GJ/年</t>
    <rPh sb="3" eb="4">
      <t>ネン</t>
    </rPh>
    <phoneticPr fontId="26"/>
  </si>
  <si>
    <t>電力供給</t>
    <rPh sb="0" eb="2">
      <t>デンリョク</t>
    </rPh>
    <rPh sb="2" eb="4">
      <t>キョウキュウ</t>
    </rPh>
    <phoneticPr fontId="26"/>
  </si>
  <si>
    <t>排出係数</t>
    <rPh sb="0" eb="2">
      <t>ハイシュツ</t>
    </rPh>
    <rPh sb="2" eb="4">
      <t>ケイスウ</t>
    </rPh>
    <phoneticPr fontId="26"/>
  </si>
  <si>
    <r>
      <t>t-CO</t>
    </r>
    <r>
      <rPr>
        <vertAlign val="subscript"/>
        <sz val="11"/>
        <rFont val="ＭＳ Ｐゴシック"/>
        <family val="3"/>
        <charset val="128"/>
      </rPr>
      <t>2</t>
    </r>
    <r>
      <rPr>
        <sz val="11"/>
        <rFont val="ＭＳ Ｐゴシック"/>
        <family val="3"/>
        <charset val="128"/>
      </rPr>
      <t>/kL</t>
    </r>
    <phoneticPr fontId="26"/>
  </si>
  <si>
    <t>廃棄物処理部門における温室効果ガス排出抑制等指針より</t>
    <phoneticPr fontId="26"/>
  </si>
  <si>
    <r>
      <t>t-CO</t>
    </r>
    <r>
      <rPr>
        <vertAlign val="subscript"/>
        <sz val="11"/>
        <rFont val="ＭＳ Ｐゴシック"/>
        <family val="3"/>
        <charset val="128"/>
      </rPr>
      <t>2</t>
    </r>
    <r>
      <rPr>
        <sz val="11"/>
        <rFont val="ＭＳ Ｐゴシック"/>
        <family val="3"/>
        <charset val="128"/>
      </rPr>
      <t>/t</t>
    </r>
    <phoneticPr fontId="26"/>
  </si>
  <si>
    <r>
      <t>t-CO</t>
    </r>
    <r>
      <rPr>
        <vertAlign val="subscript"/>
        <sz val="11"/>
        <rFont val="ＭＳ Ｐゴシック"/>
        <family val="3"/>
        <charset val="128"/>
      </rPr>
      <t>2</t>
    </r>
    <r>
      <rPr>
        <sz val="11"/>
        <rFont val="ＭＳ Ｐゴシック"/>
        <family val="3"/>
        <charset val="128"/>
      </rPr>
      <t>/kWh</t>
    </r>
    <phoneticPr fontId="26"/>
  </si>
  <si>
    <r>
      <t>t-CO</t>
    </r>
    <r>
      <rPr>
        <vertAlign val="subscript"/>
        <sz val="11"/>
        <rFont val="ＭＳ Ｐゴシック"/>
        <family val="3"/>
        <charset val="128"/>
      </rPr>
      <t>2</t>
    </r>
    <r>
      <rPr>
        <sz val="11"/>
        <rFont val="ＭＳ Ｐゴシック"/>
        <family val="3"/>
        <charset val="128"/>
      </rPr>
      <t>/GJ</t>
    </r>
    <phoneticPr fontId="26"/>
  </si>
  <si>
    <r>
      <t>t-CO</t>
    </r>
    <r>
      <rPr>
        <vertAlign val="subscript"/>
        <sz val="11"/>
        <rFont val="ＭＳ Ｐゴシック"/>
        <family val="3"/>
        <charset val="128"/>
      </rPr>
      <t>2</t>
    </r>
    <r>
      <rPr>
        <sz val="11"/>
        <rFont val="ＭＳ Ｐゴシック"/>
        <family val="3"/>
        <charset val="128"/>
      </rPr>
      <t>/年</t>
    </r>
    <rPh sb="6" eb="7">
      <t>ネン</t>
    </rPh>
    <phoneticPr fontId="26"/>
  </si>
  <si>
    <t>自動計算</t>
    <rPh sb="0" eb="2">
      <t>ジドウ</t>
    </rPh>
    <rPh sb="2" eb="4">
      <t>ケイサン</t>
    </rPh>
    <phoneticPr fontId="26"/>
  </si>
  <si>
    <t>電力売電</t>
    <rPh sb="0" eb="2">
      <t>デンリョク</t>
    </rPh>
    <rPh sb="2" eb="4">
      <t>バイデン</t>
    </rPh>
    <phoneticPr fontId="26"/>
  </si>
  <si>
    <t>処理能力</t>
    <rPh sb="0" eb="4">
      <t>ショリノウリョク</t>
    </rPh>
    <phoneticPr fontId="26"/>
  </si>
  <si>
    <t>処理方式</t>
    <rPh sb="0" eb="4">
      <t>ショリホウシキ</t>
    </rPh>
    <phoneticPr fontId="26"/>
  </si>
  <si>
    <t>廃プラスチック類</t>
    <rPh sb="0" eb="1">
      <t>ハイ</t>
    </rPh>
    <rPh sb="7" eb="8">
      <t>ルイ</t>
    </rPh>
    <phoneticPr fontId="26"/>
  </si>
  <si>
    <t>プラスチック類の組成割合</t>
    <rPh sb="6" eb="7">
      <t>ルイ</t>
    </rPh>
    <rPh sb="8" eb="12">
      <t>ソセイワリアイ</t>
    </rPh>
    <phoneticPr fontId="26"/>
  </si>
  <si>
    <t>ごみの含水率</t>
    <rPh sb="3" eb="6">
      <t>ガンスイリツ</t>
    </rPh>
    <phoneticPr fontId="26"/>
  </si>
  <si>
    <t>％</t>
    <phoneticPr fontId="26"/>
  </si>
  <si>
    <t>廃プラスチック類量</t>
    <rPh sb="0" eb="1">
      <t>ハイ</t>
    </rPh>
    <rPh sb="7" eb="8">
      <t>ルイ</t>
    </rPh>
    <rPh sb="8" eb="9">
      <t>リョウ</t>
    </rPh>
    <phoneticPr fontId="26"/>
  </si>
  <si>
    <t>自動計算</t>
    <rPh sb="0" eb="4">
      <t>ジドウケイサン</t>
    </rPh>
    <phoneticPr fontId="26"/>
  </si>
  <si>
    <r>
      <t>t-CO</t>
    </r>
    <r>
      <rPr>
        <vertAlign val="subscript"/>
        <sz val="11"/>
        <rFont val="ＭＳ Ｐゴシック"/>
        <family val="3"/>
        <charset val="128"/>
      </rPr>
      <t>2</t>
    </r>
    <r>
      <rPr>
        <sz val="11"/>
        <rFont val="ＭＳ Ｐゴシック"/>
        <family val="3"/>
        <charset val="128"/>
      </rPr>
      <t>/廃ﾌﾟﾗt</t>
    </r>
    <rPh sb="6" eb="7">
      <t>ハイ</t>
    </rPh>
    <phoneticPr fontId="26"/>
  </si>
  <si>
    <t>入札提出書類提出届</t>
    <rPh sb="2" eb="4">
      <t>テイシュツ</t>
    </rPh>
    <phoneticPr fontId="26"/>
  </si>
  <si>
    <t>年間使用量を入力</t>
    <rPh sb="0" eb="5">
      <t>ネンカンシヨウリョウ</t>
    </rPh>
    <rPh sb="6" eb="8">
      <t>ニュウリョク</t>
    </rPh>
    <phoneticPr fontId="26"/>
  </si>
  <si>
    <t>コークス</t>
    <phoneticPr fontId="26"/>
  </si>
  <si>
    <t>施設全体</t>
    <rPh sb="0" eb="4">
      <t>シセツゼンタイ</t>
    </rPh>
    <phoneticPr fontId="26"/>
  </si>
  <si>
    <t>資源化</t>
    <rPh sb="0" eb="3">
      <t>シゲンカ</t>
    </rPh>
    <phoneticPr fontId="26"/>
  </si>
  <si>
    <t>最終
処分</t>
    <rPh sb="0" eb="2">
      <t>サイシュウ</t>
    </rPh>
    <rPh sb="3" eb="5">
      <t>ショブン</t>
    </rPh>
    <phoneticPr fontId="26"/>
  </si>
  <si>
    <t>※網掛け部（黄色）に、該当する数値や内容を記入すること。その他のセルは原則として変更しないこと。</t>
    <rPh sb="1" eb="3">
      <t>アミカ</t>
    </rPh>
    <rPh sb="4" eb="5">
      <t>ブ</t>
    </rPh>
    <rPh sb="6" eb="8">
      <t>キイロ</t>
    </rPh>
    <rPh sb="11" eb="13">
      <t>ガイトウ</t>
    </rPh>
    <rPh sb="15" eb="17">
      <t>スウチ</t>
    </rPh>
    <rPh sb="18" eb="20">
      <t>ナイヨウ</t>
    </rPh>
    <rPh sb="21" eb="23">
      <t>キニュウ</t>
    </rPh>
    <rPh sb="30" eb="31">
      <t>タ</t>
    </rPh>
    <rPh sb="35" eb="37">
      <t>ゲンソク</t>
    </rPh>
    <rPh sb="40" eb="42">
      <t>ヘンコウ</t>
    </rPh>
    <phoneticPr fontId="26"/>
  </si>
  <si>
    <t>熱供給</t>
    <rPh sb="0" eb="3">
      <t>ネツキョウキュウ</t>
    </rPh>
    <phoneticPr fontId="26"/>
  </si>
  <si>
    <t>電力供給</t>
    <rPh sb="0" eb="4">
      <t>デンリョクキョウキュウ</t>
    </rPh>
    <phoneticPr fontId="26"/>
  </si>
  <si>
    <r>
      <t>ごみ処理量あたりのCO</t>
    </r>
    <r>
      <rPr>
        <vertAlign val="subscript"/>
        <sz val="11"/>
        <rFont val="ＭＳ Ｐゴシック"/>
        <family val="3"/>
        <charset val="128"/>
      </rPr>
      <t>2</t>
    </r>
    <r>
      <rPr>
        <sz val="11"/>
        <rFont val="ＭＳ Ｐゴシック"/>
        <family val="3"/>
        <charset val="128"/>
      </rPr>
      <t>排出量</t>
    </r>
    <rPh sb="2" eb="5">
      <t>ショリリョウ</t>
    </rPh>
    <rPh sb="12" eb="15">
      <t>ハイシュツリョウ</t>
    </rPh>
    <phoneticPr fontId="26"/>
  </si>
  <si>
    <t>適合状況判定</t>
    <rPh sb="0" eb="4">
      <t>テキゴウジョウキョウ</t>
    </rPh>
    <rPh sb="4" eb="6">
      <t>ハンテイ</t>
    </rPh>
    <phoneticPr fontId="26"/>
  </si>
  <si>
    <r>
      <t>CO</t>
    </r>
    <r>
      <rPr>
        <vertAlign val="subscript"/>
        <sz val="11"/>
        <rFont val="ＭＳ Ｐゴシック"/>
        <family val="3"/>
        <charset val="128"/>
      </rPr>
      <t>2</t>
    </r>
    <r>
      <rPr>
        <sz val="11"/>
        <rFont val="ＭＳ Ｐゴシック"/>
        <family val="3"/>
        <charset val="128"/>
      </rPr>
      <t>排出量の基準値</t>
    </r>
    <rPh sb="3" eb="6">
      <t>ハイシュツリョウ</t>
    </rPh>
    <rPh sb="7" eb="10">
      <t>キジュンチ</t>
    </rPh>
    <phoneticPr fontId="26"/>
  </si>
  <si>
    <r>
      <t>エネルギー
起源CO</t>
    </r>
    <r>
      <rPr>
        <vertAlign val="subscript"/>
        <sz val="11"/>
        <rFont val="ＭＳ Ｐゴシック"/>
        <family val="3"/>
        <charset val="128"/>
      </rPr>
      <t>2</t>
    </r>
    <r>
      <rPr>
        <sz val="11"/>
        <rFont val="ＭＳ Ｐゴシック"/>
        <family val="3"/>
        <charset val="128"/>
      </rPr>
      <t xml:space="preserve">
排出量（A）</t>
    </r>
    <rPh sb="6" eb="8">
      <t>キゲン</t>
    </rPh>
    <rPh sb="12" eb="14">
      <t>ハイシュツ</t>
    </rPh>
    <rPh sb="14" eb="15">
      <t>リョウ</t>
    </rPh>
    <phoneticPr fontId="26"/>
  </si>
  <si>
    <r>
      <t>廃ﾌﾟﾗｽﾁｯｸ類等の焼却に由来するCO</t>
    </r>
    <r>
      <rPr>
        <vertAlign val="subscript"/>
        <sz val="11"/>
        <rFont val="ＭＳ Ｐゴシック"/>
        <family val="3"/>
        <charset val="128"/>
      </rPr>
      <t>2</t>
    </r>
    <r>
      <rPr>
        <sz val="11"/>
        <rFont val="ＭＳ Ｐゴシック"/>
        <family val="3"/>
        <charset val="128"/>
      </rPr>
      <t>排出量（B）</t>
    </r>
    <rPh sb="0" eb="1">
      <t>ハイ</t>
    </rPh>
    <rPh sb="8" eb="9">
      <t>ルイ</t>
    </rPh>
    <rPh sb="9" eb="10">
      <t>トウ</t>
    </rPh>
    <rPh sb="11" eb="13">
      <t>ショウキャク</t>
    </rPh>
    <rPh sb="14" eb="16">
      <t>ユライ</t>
    </rPh>
    <rPh sb="21" eb="24">
      <t>ハイシュツリョウ</t>
    </rPh>
    <phoneticPr fontId="26"/>
  </si>
  <si>
    <r>
      <t>kg-CO</t>
    </r>
    <r>
      <rPr>
        <vertAlign val="subscript"/>
        <sz val="11"/>
        <rFont val="ＭＳ Ｐゴシック"/>
        <family val="3"/>
        <charset val="128"/>
      </rPr>
      <t>2</t>
    </r>
    <r>
      <rPr>
        <sz val="11"/>
        <rFont val="ＭＳ Ｐゴシック"/>
        <family val="3"/>
        <charset val="128"/>
      </rPr>
      <t>/ごみt</t>
    </r>
    <phoneticPr fontId="26"/>
  </si>
  <si>
    <r>
      <t>熱回収等に
よるCO</t>
    </r>
    <r>
      <rPr>
        <vertAlign val="subscript"/>
        <sz val="11"/>
        <rFont val="ＭＳ Ｐゴシック"/>
        <family val="3"/>
        <charset val="128"/>
      </rPr>
      <t>2</t>
    </r>
    <r>
      <rPr>
        <sz val="11"/>
        <rFont val="ＭＳ Ｐゴシック"/>
        <family val="3"/>
        <charset val="128"/>
      </rPr>
      <t>削減
効果（C）</t>
    </r>
    <rPh sb="0" eb="1">
      <t>ネツ</t>
    </rPh>
    <rPh sb="1" eb="3">
      <t>カイシュウ</t>
    </rPh>
    <rPh sb="3" eb="4">
      <t>トウ</t>
    </rPh>
    <rPh sb="11" eb="13">
      <t>サクゲン</t>
    </rPh>
    <rPh sb="14" eb="16">
      <t>コウカ</t>
    </rPh>
    <phoneticPr fontId="26"/>
  </si>
  <si>
    <r>
      <t>一般廃棄物焼却施設におけるCO</t>
    </r>
    <r>
      <rPr>
        <vertAlign val="subscript"/>
        <sz val="11"/>
        <rFont val="ＭＳ Ｐゴシック"/>
        <family val="3"/>
        <charset val="128"/>
      </rPr>
      <t>2</t>
    </r>
    <r>
      <rPr>
        <sz val="11"/>
        <rFont val="ＭＳ Ｐゴシック"/>
        <family val="3"/>
        <charset val="128"/>
      </rPr>
      <t>排出量（I）</t>
    </r>
    <rPh sb="0" eb="9">
      <t>イッパンハイキブツショウキャクシセツ</t>
    </rPh>
    <rPh sb="16" eb="19">
      <t>ハイシュツリョウ</t>
    </rPh>
    <phoneticPr fontId="26"/>
  </si>
  <si>
    <r>
      <t>施設のｴﾈﾙｷﾞｰ使用等に係るCO</t>
    </r>
    <r>
      <rPr>
        <vertAlign val="subscript"/>
        <sz val="11"/>
        <rFont val="ＭＳ Ｐゴシック"/>
        <family val="3"/>
        <charset val="128"/>
      </rPr>
      <t>2</t>
    </r>
    <r>
      <rPr>
        <sz val="11"/>
        <rFont val="ＭＳ Ｐゴシック"/>
        <family val="3"/>
        <charset val="128"/>
      </rPr>
      <t>排出量（E）</t>
    </r>
    <rPh sb="0" eb="2">
      <t>シセツ</t>
    </rPh>
    <rPh sb="9" eb="12">
      <t>シヨウトウ</t>
    </rPh>
    <rPh sb="13" eb="14">
      <t>カカ</t>
    </rPh>
    <rPh sb="18" eb="21">
      <t>ハイシュツリョウ</t>
    </rPh>
    <phoneticPr fontId="26"/>
  </si>
  <si>
    <r>
      <t>CO</t>
    </r>
    <r>
      <rPr>
        <vertAlign val="subscript"/>
        <sz val="11"/>
        <rFont val="ＭＳ Ｐゴシック"/>
        <family val="3"/>
        <charset val="128"/>
      </rPr>
      <t>2</t>
    </r>
    <r>
      <rPr>
        <sz val="11"/>
        <rFont val="ＭＳ Ｐゴシック"/>
        <family val="3"/>
        <charset val="128"/>
      </rPr>
      <t>排出量（I＝A＋B－C）</t>
    </r>
    <rPh sb="3" eb="6">
      <t>ハイシュツリョウ</t>
    </rPh>
    <phoneticPr fontId="26"/>
  </si>
  <si>
    <r>
      <t>CO</t>
    </r>
    <r>
      <rPr>
        <vertAlign val="subscript"/>
        <sz val="11"/>
        <rFont val="ＭＳ Ｐゴシック"/>
        <family val="3"/>
        <charset val="128"/>
      </rPr>
      <t>2</t>
    </r>
    <r>
      <rPr>
        <sz val="11"/>
        <rFont val="ＭＳ Ｐゴシック"/>
        <family val="3"/>
        <charset val="128"/>
      </rPr>
      <t>排出量の基準値</t>
    </r>
    <rPh sb="3" eb="6">
      <t>ハイシュツリョウ</t>
    </rPh>
    <rPh sb="7" eb="9">
      <t>キジュン</t>
    </rPh>
    <rPh sb="9" eb="10">
      <t>チ</t>
    </rPh>
    <phoneticPr fontId="26"/>
  </si>
  <si>
    <r>
      <t>CO</t>
    </r>
    <r>
      <rPr>
        <vertAlign val="subscript"/>
        <sz val="11"/>
        <rFont val="ＭＳ Ｐゴシック"/>
        <family val="3"/>
        <charset val="128"/>
      </rPr>
      <t>2</t>
    </r>
    <r>
      <rPr>
        <sz val="11"/>
        <rFont val="ＭＳ Ｐゴシック"/>
        <family val="3"/>
        <charset val="128"/>
      </rPr>
      <t>排出量（E＝A－C）</t>
    </r>
    <rPh sb="3" eb="6">
      <t>ハイシュツリョウ</t>
    </rPh>
    <phoneticPr fontId="26"/>
  </si>
  <si>
    <t>二酸化炭素排出量</t>
    <rPh sb="0" eb="3">
      <t>ニサンカ</t>
    </rPh>
    <rPh sb="3" eb="5">
      <t>タンソ</t>
    </rPh>
    <rPh sb="5" eb="7">
      <t>ハイシュツ</t>
    </rPh>
    <rPh sb="7" eb="8">
      <t>リョウ</t>
    </rPh>
    <phoneticPr fontId="26"/>
  </si>
  <si>
    <t>※　算定根拠は添付資料に添付すること。</t>
    <rPh sb="2" eb="4">
      <t>サンテイ</t>
    </rPh>
    <rPh sb="4" eb="6">
      <t>コンキョ</t>
    </rPh>
    <rPh sb="7" eb="9">
      <t>テンプ</t>
    </rPh>
    <rPh sb="9" eb="11">
      <t>シリョウ</t>
    </rPh>
    <rPh sb="12" eb="14">
      <t>テンプ</t>
    </rPh>
    <phoneticPr fontId="26"/>
  </si>
  <si>
    <t>A4版・縦　3ページ</t>
    <rPh sb="2" eb="3">
      <t>バン</t>
    </rPh>
    <rPh sb="4" eb="5">
      <t>タテ</t>
    </rPh>
    <phoneticPr fontId="26"/>
  </si>
  <si>
    <t>二酸化炭素排出量</t>
    <rPh sb="0" eb="5">
      <t>ニサンカタンソ</t>
    </rPh>
    <rPh sb="5" eb="8">
      <t>ハイシュツリョウ</t>
    </rPh>
    <phoneticPr fontId="26"/>
  </si>
  <si>
    <t>※1：　　　　　　　　には、「1号炉」の欄の記載例をもとに、稼働日に"*" を記述、非稼働の場合は空白とすること。（1号炉の記入部分は記載例のため、一旦空白にして記入のこと）</t>
    <rPh sb="16" eb="17">
      <t>ゴウ</t>
    </rPh>
    <rPh sb="17" eb="18">
      <t>ロ</t>
    </rPh>
    <rPh sb="20" eb="21">
      <t>ラン</t>
    </rPh>
    <rPh sb="22" eb="24">
      <t>キサイ</t>
    </rPh>
    <rPh sb="24" eb="25">
      <t>レイ</t>
    </rPh>
    <rPh sb="30" eb="32">
      <t>カドウ</t>
    </rPh>
    <rPh sb="32" eb="33">
      <t>ビ</t>
    </rPh>
    <rPh sb="39" eb="41">
      <t>キジュツ</t>
    </rPh>
    <rPh sb="42" eb="43">
      <t>ヒ</t>
    </rPh>
    <rPh sb="43" eb="45">
      <t>カドウ</t>
    </rPh>
    <rPh sb="46" eb="48">
      <t>バアイ</t>
    </rPh>
    <rPh sb="49" eb="51">
      <t>クウハク</t>
    </rPh>
    <rPh sb="59" eb="60">
      <t>ゴウ</t>
    </rPh>
    <rPh sb="60" eb="61">
      <t>ロ</t>
    </rPh>
    <rPh sb="62" eb="64">
      <t>キニュウ</t>
    </rPh>
    <rPh sb="64" eb="66">
      <t>ブブン</t>
    </rPh>
    <rPh sb="67" eb="69">
      <t>キサイ</t>
    </rPh>
    <rPh sb="69" eb="70">
      <t>レイ</t>
    </rPh>
    <rPh sb="74" eb="76">
      <t>イッタン</t>
    </rPh>
    <rPh sb="76" eb="78">
      <t>クウハク</t>
    </rPh>
    <rPh sb="81" eb="83">
      <t>キニュウ</t>
    </rPh>
    <phoneticPr fontId="26"/>
  </si>
  <si>
    <t>※2：様式のフォームは変更しないこと。また、黄色の網掛け部分以外数値は変更しないこと。</t>
    <rPh sb="3" eb="5">
      <t>ヨウシキ</t>
    </rPh>
    <rPh sb="11" eb="13">
      <t>ヘンコウ</t>
    </rPh>
    <rPh sb="22" eb="24">
      <t>キイロ</t>
    </rPh>
    <rPh sb="25" eb="27">
      <t>アミカ</t>
    </rPh>
    <rPh sb="28" eb="30">
      <t>ブブン</t>
    </rPh>
    <rPh sb="30" eb="32">
      <t>イガイ</t>
    </rPh>
    <rPh sb="32" eb="34">
      <t>スウチ</t>
    </rPh>
    <rPh sb="35" eb="37">
      <t>ヘンコウ</t>
    </rPh>
    <phoneticPr fontId="26"/>
  </si>
  <si>
    <t>※8：立ち上げ、立ち下げ時はそれぞれ休止中と見なすこと。</t>
    <rPh sb="18" eb="21">
      <t>キュウシチュウ</t>
    </rPh>
    <phoneticPr fontId="26"/>
  </si>
  <si>
    <t>※4：各炉の日処理量は定格能力とし、かつ2炉合計の年間処理量は計画処理量に概ね整合すること。</t>
    <rPh sb="3" eb="4">
      <t>カク</t>
    </rPh>
    <rPh sb="4" eb="5">
      <t>ロ</t>
    </rPh>
    <rPh sb="6" eb="7">
      <t>ニチ</t>
    </rPh>
    <rPh sb="7" eb="9">
      <t>ショリ</t>
    </rPh>
    <rPh sb="9" eb="10">
      <t>リョウ</t>
    </rPh>
    <rPh sb="11" eb="13">
      <t>テイカク</t>
    </rPh>
    <rPh sb="13" eb="15">
      <t>ノウリョク</t>
    </rPh>
    <rPh sb="21" eb="22">
      <t>ロ</t>
    </rPh>
    <rPh sb="22" eb="24">
      <t>ゴウケイ</t>
    </rPh>
    <rPh sb="25" eb="27">
      <t>ネンカン</t>
    </rPh>
    <rPh sb="27" eb="29">
      <t>ショリ</t>
    </rPh>
    <rPh sb="29" eb="30">
      <t>リョウ</t>
    </rPh>
    <rPh sb="31" eb="33">
      <t>ケイカク</t>
    </rPh>
    <rPh sb="33" eb="35">
      <t>ショリ</t>
    </rPh>
    <rPh sb="35" eb="36">
      <t>リョウ</t>
    </rPh>
    <rPh sb="37" eb="38">
      <t>オオム</t>
    </rPh>
    <rPh sb="39" eb="41">
      <t>セイゴウ</t>
    </rPh>
    <phoneticPr fontId="26"/>
  </si>
  <si>
    <t>※5：年度初日（4/1）のピット内のごみ貯留量は貯留能力の半分が貯留された状態とし、年度最終日（3/31）のピット内のごみ貯留残量も概ね半分になるよう想定すること。</t>
    <rPh sb="3" eb="6">
      <t>ネンドショ</t>
    </rPh>
    <rPh sb="6" eb="7">
      <t>ニチ</t>
    </rPh>
    <rPh sb="16" eb="17">
      <t>ナイ</t>
    </rPh>
    <rPh sb="20" eb="22">
      <t>チョリュウ</t>
    </rPh>
    <rPh sb="22" eb="23">
      <t>リョウ</t>
    </rPh>
    <rPh sb="24" eb="26">
      <t>チョリュウ</t>
    </rPh>
    <rPh sb="26" eb="28">
      <t>ノウリョク</t>
    </rPh>
    <rPh sb="29" eb="31">
      <t>ハンブン</t>
    </rPh>
    <rPh sb="32" eb="34">
      <t>チョリュウ</t>
    </rPh>
    <rPh sb="37" eb="39">
      <t>ジョウタイ</t>
    </rPh>
    <rPh sb="42" eb="44">
      <t>ネンド</t>
    </rPh>
    <rPh sb="44" eb="47">
      <t>サイシュウビ</t>
    </rPh>
    <rPh sb="57" eb="58">
      <t>ナイ</t>
    </rPh>
    <rPh sb="61" eb="63">
      <t>チョリュウ</t>
    </rPh>
    <rPh sb="63" eb="65">
      <t>ザンリョウ</t>
    </rPh>
    <rPh sb="66" eb="67">
      <t>オオム</t>
    </rPh>
    <rPh sb="68" eb="70">
      <t>ハンブン</t>
    </rPh>
    <rPh sb="75" eb="77">
      <t>ソウテイ</t>
    </rPh>
    <phoneticPr fontId="26"/>
  </si>
  <si>
    <t>設　備</t>
    <phoneticPr fontId="26"/>
  </si>
  <si>
    <t>番号</t>
    <rPh sb="0" eb="2">
      <t>バンゴウ</t>
    </rPh>
    <phoneticPr fontId="26"/>
  </si>
  <si>
    <t>機　器</t>
    <phoneticPr fontId="26"/>
  </si>
  <si>
    <t>部　品</t>
    <phoneticPr fontId="26"/>
  </si>
  <si>
    <t>予備
有無</t>
    <rPh sb="0" eb="2">
      <t>ヨビ</t>
    </rPh>
    <rPh sb="3" eb="5">
      <t>ウム</t>
    </rPh>
    <phoneticPr fontId="26"/>
  </si>
  <si>
    <t>保全方法</t>
    <rPh sb="0" eb="2">
      <t>ホゼン</t>
    </rPh>
    <rPh sb="2" eb="4">
      <t>ホウホウ</t>
    </rPh>
    <phoneticPr fontId="26"/>
  </si>
  <si>
    <t>管理</t>
    <rPh sb="0" eb="2">
      <t>カンリ</t>
    </rPh>
    <phoneticPr fontId="26"/>
  </si>
  <si>
    <t>備　考</t>
    <phoneticPr fontId="26"/>
  </si>
  <si>
    <t>診断項目</t>
    <rPh sb="0" eb="2">
      <t>シンダン</t>
    </rPh>
    <rPh sb="2" eb="4">
      <t>コウモク</t>
    </rPh>
    <phoneticPr fontId="26"/>
  </si>
  <si>
    <t>評価方法</t>
    <rPh sb="0" eb="2">
      <t>ヒョウカ</t>
    </rPh>
    <rPh sb="2" eb="4">
      <t>ホウホウ</t>
    </rPh>
    <phoneticPr fontId="26"/>
  </si>
  <si>
    <t>管理値</t>
    <rPh sb="0" eb="2">
      <t>カンリ</t>
    </rPh>
    <rPh sb="2" eb="3">
      <t>チ</t>
    </rPh>
    <phoneticPr fontId="26"/>
  </si>
  <si>
    <t>診断頻度</t>
    <rPh sb="0" eb="2">
      <t>シンダン</t>
    </rPh>
    <rPh sb="2" eb="4">
      <t>ヒンド</t>
    </rPh>
    <phoneticPr fontId="26"/>
  </si>
  <si>
    <t>受入供給設備</t>
    <rPh sb="0" eb="2">
      <t>ウケイレ</t>
    </rPh>
    <rPh sb="2" eb="6">
      <t>キョウキュウセツビ</t>
    </rPh>
    <phoneticPr fontId="26"/>
  </si>
  <si>
    <t>燃焼ガス冷却
設備</t>
    <rPh sb="0" eb="2">
      <t>ネンショウ</t>
    </rPh>
    <rPh sb="4" eb="6">
      <t>レイキャク</t>
    </rPh>
    <rPh sb="7" eb="9">
      <t>セツビ</t>
    </rPh>
    <phoneticPr fontId="26"/>
  </si>
  <si>
    <t>余熱利用設備</t>
    <phoneticPr fontId="26"/>
  </si>
  <si>
    <t>通風設備</t>
    <rPh sb="0" eb="2">
      <t>ツウフウ</t>
    </rPh>
    <rPh sb="2" eb="4">
      <t>セツビ</t>
    </rPh>
    <phoneticPr fontId="26"/>
  </si>
  <si>
    <t>その他</t>
    <rPh sb="2" eb="3">
      <t>タ</t>
    </rPh>
    <phoneticPr fontId="26"/>
  </si>
  <si>
    <t>破砕設備</t>
    <rPh sb="0" eb="2">
      <t>ハサイ</t>
    </rPh>
    <rPh sb="2" eb="4">
      <t>セツビ</t>
    </rPh>
    <phoneticPr fontId="26"/>
  </si>
  <si>
    <t>貯留・搬出
設備</t>
    <rPh sb="0" eb="2">
      <t>チョリュウ</t>
    </rPh>
    <rPh sb="3" eb="5">
      <t>ハンシュツ</t>
    </rPh>
    <phoneticPr fontId="26"/>
  </si>
  <si>
    <t>排水処理設備</t>
    <phoneticPr fontId="26"/>
  </si>
  <si>
    <t>電気設備</t>
    <phoneticPr fontId="26"/>
  </si>
  <si>
    <t>計装設備</t>
    <phoneticPr fontId="26"/>
  </si>
  <si>
    <t>建築機械設備</t>
    <rPh sb="0" eb="2">
      <t>ケンチク</t>
    </rPh>
    <rPh sb="2" eb="4">
      <t>キカイ</t>
    </rPh>
    <rPh sb="4" eb="6">
      <t>セツビ</t>
    </rPh>
    <phoneticPr fontId="26"/>
  </si>
  <si>
    <t>建築電気設備</t>
    <rPh sb="0" eb="2">
      <t>ケンチク</t>
    </rPh>
    <rPh sb="2" eb="4">
      <t>デンキ</t>
    </rPh>
    <rPh sb="4" eb="6">
      <t>セツビ</t>
    </rPh>
    <phoneticPr fontId="26"/>
  </si>
  <si>
    <t>重要
度</t>
    <rPh sb="0" eb="2">
      <t>ジュウヨウ</t>
    </rPh>
    <rPh sb="3" eb="4">
      <t>ド</t>
    </rPh>
    <phoneticPr fontId="26"/>
  </si>
  <si>
    <t>目標
耐用
年数</t>
    <rPh sb="0" eb="2">
      <t>モクヒョウ</t>
    </rPh>
    <rPh sb="3" eb="5">
      <t>タイヨウ</t>
    </rPh>
    <rPh sb="6" eb="8">
      <t>ネンスウ</t>
    </rPh>
    <phoneticPr fontId="26"/>
  </si>
  <si>
    <r>
      <t xml:space="preserve">受入供給設備
</t>
    </r>
    <r>
      <rPr>
        <sz val="9"/>
        <rFont val="ＭＳ 明朝"/>
        <family val="1"/>
        <charset val="128"/>
      </rPr>
      <t>（計量棟を含む）</t>
    </r>
    <rPh sb="0" eb="2">
      <t>ウケイレ</t>
    </rPh>
    <rPh sb="2" eb="4">
      <t>キョウキュウ</t>
    </rPh>
    <rPh sb="4" eb="6">
      <t>セツビ</t>
    </rPh>
    <rPh sb="8" eb="11">
      <t>ケイリョウトウ</t>
    </rPh>
    <rPh sb="12" eb="13">
      <t>フク</t>
    </rPh>
    <phoneticPr fontId="26"/>
  </si>
  <si>
    <t xml:space="preserve">排ガス処理
設備 </t>
    <rPh sb="0" eb="1">
      <t>ハイ</t>
    </rPh>
    <rPh sb="3" eb="5">
      <t>ショリ</t>
    </rPh>
    <rPh sb="6" eb="8">
      <t>セツビ</t>
    </rPh>
    <phoneticPr fontId="26"/>
  </si>
  <si>
    <t>給水設備</t>
    <rPh sb="0" eb="4">
      <t>キュウスイセツビ</t>
    </rPh>
    <phoneticPr fontId="26"/>
  </si>
  <si>
    <t>雑設備</t>
    <rPh sb="0" eb="3">
      <t>ザツセツビ</t>
    </rPh>
    <phoneticPr fontId="26"/>
  </si>
  <si>
    <t>搬送・選別
設備</t>
    <rPh sb="0" eb="2">
      <t>ハンソウ</t>
    </rPh>
    <rPh sb="3" eb="5">
      <t>センベツ</t>
    </rPh>
    <rPh sb="6" eb="8">
      <t>セツビ</t>
    </rPh>
    <phoneticPr fontId="26"/>
  </si>
  <si>
    <t>※1　建設対象施設を対象に各設備を構成する主要な機器及びその部品を列挙すること。</t>
    <rPh sb="3" eb="5">
      <t>ケンセツ</t>
    </rPh>
    <rPh sb="5" eb="7">
      <t>タイショウ</t>
    </rPh>
    <rPh sb="7" eb="9">
      <t>シセツ</t>
    </rPh>
    <rPh sb="10" eb="12">
      <t>タイショウ</t>
    </rPh>
    <rPh sb="13" eb="16">
      <t>カクセツビ</t>
    </rPh>
    <rPh sb="17" eb="19">
      <t>コウセイ</t>
    </rPh>
    <rPh sb="21" eb="23">
      <t>シュヨウ</t>
    </rPh>
    <rPh sb="24" eb="26">
      <t>キキ</t>
    </rPh>
    <rPh sb="26" eb="27">
      <t>オヨ</t>
    </rPh>
    <rPh sb="30" eb="32">
      <t>ブヒン</t>
    </rPh>
    <rPh sb="33" eb="35">
      <t>レッキョ</t>
    </rPh>
    <phoneticPr fontId="26"/>
  </si>
  <si>
    <t>※2　作成に当たり「廃棄物処理施設長寿命化計画作成の手引き（ごみ焼却施設編）」（平成２２年３月（令和３年３月改訂）、環境省）を参考とすること。</t>
    <rPh sb="3" eb="5">
      <t>サクセイ</t>
    </rPh>
    <rPh sb="6" eb="7">
      <t>ア</t>
    </rPh>
    <rPh sb="10" eb="13">
      <t>ハイキブツ</t>
    </rPh>
    <rPh sb="13" eb="15">
      <t>ショリ</t>
    </rPh>
    <rPh sb="15" eb="17">
      <t>シセツ</t>
    </rPh>
    <rPh sb="17" eb="21">
      <t>チョウジュミョウカ</t>
    </rPh>
    <rPh sb="21" eb="23">
      <t>ケイカク</t>
    </rPh>
    <rPh sb="23" eb="25">
      <t>サクセイ</t>
    </rPh>
    <rPh sb="26" eb="28">
      <t>テビ</t>
    </rPh>
    <rPh sb="48" eb="50">
      <t>レイワ</t>
    </rPh>
    <rPh sb="51" eb="52">
      <t>ネン</t>
    </rPh>
    <rPh sb="53" eb="54">
      <t>ガツ</t>
    </rPh>
    <rPh sb="54" eb="56">
      <t>カイテイ</t>
    </rPh>
    <rPh sb="58" eb="61">
      <t>カンキョウショウ</t>
    </rPh>
    <rPh sb="63" eb="65">
      <t>サンコウ</t>
    </rPh>
    <phoneticPr fontId="26"/>
  </si>
  <si>
    <t>※3　表中の保全方法においてＢＭは事後保全、ＴＢＭは時間基準保全（予防保全）、ＣＢＭは状態基準保全（予防保全）を指す。</t>
    <rPh sb="3" eb="4">
      <t>ヒョウ</t>
    </rPh>
    <rPh sb="4" eb="5">
      <t>ナカ</t>
    </rPh>
    <rPh sb="6" eb="8">
      <t>ホゼン</t>
    </rPh>
    <rPh sb="8" eb="10">
      <t>ホウホウ</t>
    </rPh>
    <rPh sb="17" eb="19">
      <t>ジゴ</t>
    </rPh>
    <rPh sb="19" eb="21">
      <t>ホゼン</t>
    </rPh>
    <rPh sb="26" eb="28">
      <t>ジカン</t>
    </rPh>
    <rPh sb="28" eb="30">
      <t>キジュン</t>
    </rPh>
    <rPh sb="30" eb="32">
      <t>ホゼン</t>
    </rPh>
    <rPh sb="33" eb="35">
      <t>ヨボウ</t>
    </rPh>
    <rPh sb="35" eb="37">
      <t>ホゼン</t>
    </rPh>
    <rPh sb="43" eb="45">
      <t>ジョウタイ</t>
    </rPh>
    <rPh sb="45" eb="47">
      <t>キジュン</t>
    </rPh>
    <rPh sb="47" eb="49">
      <t>ホゼン</t>
    </rPh>
    <rPh sb="50" eb="52">
      <t>ヨボウ</t>
    </rPh>
    <rPh sb="52" eb="54">
      <t>ホゼン</t>
    </rPh>
    <rPh sb="56" eb="57">
      <t>サ</t>
    </rPh>
    <phoneticPr fontId="26"/>
  </si>
  <si>
    <t>※4　表中の管理欄において診断項目は「減肉・磨耗・腐食・詰り」等を、評価方法は「●●測定・●●試験・●●検査」等を記載し、管理値には評価方法による結果を判断する指標を記載する。</t>
    <rPh sb="3" eb="4">
      <t>ヒョウ</t>
    </rPh>
    <rPh sb="4" eb="5">
      <t>ナカ</t>
    </rPh>
    <rPh sb="6" eb="8">
      <t>カンリ</t>
    </rPh>
    <rPh sb="8" eb="9">
      <t>ラン</t>
    </rPh>
    <rPh sb="13" eb="15">
      <t>シンダン</t>
    </rPh>
    <rPh sb="15" eb="17">
      <t>コウモク</t>
    </rPh>
    <rPh sb="19" eb="20">
      <t>ゲン</t>
    </rPh>
    <rPh sb="20" eb="21">
      <t>ニク</t>
    </rPh>
    <rPh sb="22" eb="24">
      <t>マモウ</t>
    </rPh>
    <rPh sb="25" eb="27">
      <t>フショク</t>
    </rPh>
    <rPh sb="28" eb="29">
      <t>ツマ</t>
    </rPh>
    <rPh sb="31" eb="32">
      <t>ナド</t>
    </rPh>
    <rPh sb="34" eb="36">
      <t>ヒョウカ</t>
    </rPh>
    <rPh sb="36" eb="38">
      <t>ホウホウ</t>
    </rPh>
    <rPh sb="42" eb="44">
      <t>ソクテイ</t>
    </rPh>
    <rPh sb="47" eb="49">
      <t>シケン</t>
    </rPh>
    <rPh sb="52" eb="54">
      <t>ケンサ</t>
    </rPh>
    <rPh sb="55" eb="56">
      <t>ナド</t>
    </rPh>
    <rPh sb="57" eb="59">
      <t>キサイ</t>
    </rPh>
    <rPh sb="61" eb="63">
      <t>カンリ</t>
    </rPh>
    <rPh sb="63" eb="64">
      <t>アタイ</t>
    </rPh>
    <rPh sb="66" eb="68">
      <t>ヒョウカ</t>
    </rPh>
    <rPh sb="68" eb="70">
      <t>ホウホウ</t>
    </rPh>
    <rPh sb="73" eb="75">
      <t>ケッカ</t>
    </rPh>
    <rPh sb="76" eb="78">
      <t>ハンダン</t>
    </rPh>
    <rPh sb="80" eb="82">
      <t>シヒョウ</t>
    </rPh>
    <rPh sb="83" eb="85">
      <t>キサイ</t>
    </rPh>
    <phoneticPr fontId="26"/>
  </si>
  <si>
    <t>※6　必要に応じ枠、ページ数を増やして記入すること。</t>
    <rPh sb="8" eb="9">
      <t>ワク</t>
    </rPh>
    <rPh sb="13" eb="14">
      <t>スウ</t>
    </rPh>
    <phoneticPr fontId="26"/>
  </si>
  <si>
    <t>維持補修費（千円）</t>
    <rPh sb="0" eb="5">
      <t>イジホシュウヒ</t>
    </rPh>
    <rPh sb="6" eb="8">
      <t>センエン</t>
    </rPh>
    <phoneticPr fontId="26"/>
  </si>
  <si>
    <t>2028年度</t>
    <rPh sb="4" eb="6">
      <t>ネンド</t>
    </rPh>
    <phoneticPr fontId="26"/>
  </si>
  <si>
    <t>BM</t>
    <phoneticPr fontId="26"/>
  </si>
  <si>
    <t>TBM</t>
    <phoneticPr fontId="26"/>
  </si>
  <si>
    <t>CBM</t>
    <phoneticPr fontId="26"/>
  </si>
  <si>
    <t>2029年度</t>
    <rPh sb="4" eb="6">
      <t>ネンド</t>
    </rPh>
    <phoneticPr fontId="26"/>
  </si>
  <si>
    <t>2030年度</t>
    <rPh sb="4" eb="6">
      <t>ネンド</t>
    </rPh>
    <phoneticPr fontId="26"/>
  </si>
  <si>
    <t>2031年度</t>
    <rPh sb="4" eb="6">
      <t>ネンド</t>
    </rPh>
    <phoneticPr fontId="26"/>
  </si>
  <si>
    <t>2032年度</t>
    <rPh sb="4" eb="6">
      <t>ネンド</t>
    </rPh>
    <phoneticPr fontId="26"/>
  </si>
  <si>
    <t>2033年度</t>
    <rPh sb="4" eb="6">
      <t>ネンド</t>
    </rPh>
    <phoneticPr fontId="26"/>
  </si>
  <si>
    <t>2034年度</t>
    <rPh sb="4" eb="6">
      <t>ネンド</t>
    </rPh>
    <phoneticPr fontId="26"/>
  </si>
  <si>
    <t>2035年度</t>
    <rPh sb="4" eb="6">
      <t>ネンド</t>
    </rPh>
    <phoneticPr fontId="26"/>
  </si>
  <si>
    <t>2036年度</t>
    <rPh sb="4" eb="6">
      <t>ネンド</t>
    </rPh>
    <phoneticPr fontId="26"/>
  </si>
  <si>
    <t>2037年度</t>
    <rPh sb="4" eb="6">
      <t>ネンド</t>
    </rPh>
    <phoneticPr fontId="26"/>
  </si>
  <si>
    <t>2038年度</t>
    <rPh sb="4" eb="6">
      <t>ネンド</t>
    </rPh>
    <phoneticPr fontId="26"/>
  </si>
  <si>
    <t>2039年度</t>
    <rPh sb="4" eb="6">
      <t>ネンド</t>
    </rPh>
    <phoneticPr fontId="26"/>
  </si>
  <si>
    <t>2040年度</t>
    <rPh sb="4" eb="6">
      <t>ネンド</t>
    </rPh>
    <phoneticPr fontId="26"/>
  </si>
  <si>
    <t>2041年度</t>
    <rPh sb="4" eb="6">
      <t>ネンド</t>
    </rPh>
    <phoneticPr fontId="26"/>
  </si>
  <si>
    <t>2042年度</t>
    <rPh sb="4" eb="6">
      <t>ネンド</t>
    </rPh>
    <phoneticPr fontId="26"/>
  </si>
  <si>
    <t>2043年度</t>
    <rPh sb="4" eb="6">
      <t>ネンド</t>
    </rPh>
    <phoneticPr fontId="26"/>
  </si>
  <si>
    <t>2044年度</t>
    <rPh sb="4" eb="6">
      <t>ネンド</t>
    </rPh>
    <phoneticPr fontId="26"/>
  </si>
  <si>
    <t>2045年度</t>
    <rPh sb="4" eb="6">
      <t>ネンド</t>
    </rPh>
    <phoneticPr fontId="26"/>
  </si>
  <si>
    <t>2046年度</t>
    <rPh sb="4" eb="6">
      <t>ネンド</t>
    </rPh>
    <phoneticPr fontId="26"/>
  </si>
  <si>
    <t>2047年度</t>
    <rPh sb="4" eb="6">
      <t>ネンド</t>
    </rPh>
    <phoneticPr fontId="26"/>
  </si>
  <si>
    <t>主要機器の維持補修計画（2028（令和10）年度～2047（令和29）年度）</t>
    <rPh sb="5" eb="7">
      <t>イジ</t>
    </rPh>
    <rPh sb="7" eb="9">
      <t>ホシュウ</t>
    </rPh>
    <rPh sb="9" eb="11">
      <t>ケイカク</t>
    </rPh>
    <rPh sb="17" eb="19">
      <t>レイワ</t>
    </rPh>
    <rPh sb="22" eb="24">
      <t>ネンド</t>
    </rPh>
    <rPh sb="30" eb="32">
      <t>レイワ</t>
    </rPh>
    <rPh sb="35" eb="37">
      <t>ネンド</t>
    </rPh>
    <phoneticPr fontId="26"/>
  </si>
  <si>
    <t>2048年度</t>
    <rPh sb="4" eb="6">
      <t>ネンド</t>
    </rPh>
    <phoneticPr fontId="26"/>
  </si>
  <si>
    <t>2049年度</t>
    <rPh sb="4" eb="6">
      <t>ネンド</t>
    </rPh>
    <phoneticPr fontId="26"/>
  </si>
  <si>
    <t>2050年度</t>
    <rPh sb="4" eb="6">
      <t>ネンド</t>
    </rPh>
    <phoneticPr fontId="26"/>
  </si>
  <si>
    <t>2051年度</t>
    <rPh sb="4" eb="6">
      <t>ネンド</t>
    </rPh>
    <phoneticPr fontId="26"/>
  </si>
  <si>
    <t>2052年度</t>
    <rPh sb="4" eb="6">
      <t>ネンド</t>
    </rPh>
    <phoneticPr fontId="26"/>
  </si>
  <si>
    <t>2053年度</t>
    <rPh sb="4" eb="6">
      <t>ネンド</t>
    </rPh>
    <phoneticPr fontId="26"/>
  </si>
  <si>
    <t>2054年度</t>
    <rPh sb="4" eb="6">
      <t>ネンド</t>
    </rPh>
    <phoneticPr fontId="26"/>
  </si>
  <si>
    <t>2055年度</t>
    <rPh sb="4" eb="6">
      <t>ネンド</t>
    </rPh>
    <phoneticPr fontId="26"/>
  </si>
  <si>
    <t>2056年度</t>
    <rPh sb="4" eb="6">
      <t>ネンド</t>
    </rPh>
    <phoneticPr fontId="26"/>
  </si>
  <si>
    <t>2057年度</t>
    <rPh sb="4" eb="6">
      <t>ネンド</t>
    </rPh>
    <phoneticPr fontId="26"/>
  </si>
  <si>
    <t>主要機器の維持補修計画（2048（令和30）年度～2057（令和39）年度）</t>
    <rPh sb="5" eb="7">
      <t>イジ</t>
    </rPh>
    <rPh sb="7" eb="9">
      <t>ホシュウ</t>
    </rPh>
    <rPh sb="9" eb="11">
      <t>ケイカク</t>
    </rPh>
    <rPh sb="17" eb="19">
      <t>レイワ</t>
    </rPh>
    <rPh sb="22" eb="24">
      <t>ネンド</t>
    </rPh>
    <rPh sb="30" eb="32">
      <t>レイワ</t>
    </rPh>
    <rPh sb="35" eb="37">
      <t>ネンド</t>
    </rPh>
    <phoneticPr fontId="26"/>
  </si>
  <si>
    <t>※3　表中の保全方法においてBMは事後保全、TBMは時間基準保全（予防保全）、CBMは状態基準保全（予防保全）を指す。</t>
    <rPh sb="3" eb="4">
      <t>ヒョウ</t>
    </rPh>
    <rPh sb="4" eb="5">
      <t>ナカ</t>
    </rPh>
    <rPh sb="6" eb="8">
      <t>ホゼン</t>
    </rPh>
    <rPh sb="8" eb="10">
      <t>ホウホウ</t>
    </rPh>
    <rPh sb="17" eb="19">
      <t>ジゴ</t>
    </rPh>
    <rPh sb="19" eb="21">
      <t>ホゼン</t>
    </rPh>
    <rPh sb="26" eb="28">
      <t>ジカン</t>
    </rPh>
    <rPh sb="28" eb="30">
      <t>キジュン</t>
    </rPh>
    <rPh sb="30" eb="32">
      <t>ホゼン</t>
    </rPh>
    <rPh sb="33" eb="35">
      <t>ヨボウ</t>
    </rPh>
    <rPh sb="35" eb="37">
      <t>ホゼン</t>
    </rPh>
    <rPh sb="43" eb="45">
      <t>ジョウタイ</t>
    </rPh>
    <rPh sb="45" eb="47">
      <t>キジュン</t>
    </rPh>
    <rPh sb="47" eb="49">
      <t>ホゼン</t>
    </rPh>
    <rPh sb="50" eb="52">
      <t>ヨボウ</t>
    </rPh>
    <rPh sb="52" eb="54">
      <t>ホゼン</t>
    </rPh>
    <rPh sb="56" eb="57">
      <t>サ</t>
    </rPh>
    <phoneticPr fontId="26"/>
  </si>
  <si>
    <t>維持補修スケジュール</t>
    <rPh sb="0" eb="4">
      <t>イジホシュウ</t>
    </rPh>
    <phoneticPr fontId="26"/>
  </si>
  <si>
    <t>※5　維持補修スケジュール欄は、該当する年度に○印をつけ、各年度の施設ごとの維持補修費の合計金額を維持補修費欄に記入すること。</t>
    <rPh sb="3" eb="7">
      <t>イジホシュウ</t>
    </rPh>
    <rPh sb="13" eb="14">
      <t>ラン</t>
    </rPh>
    <rPh sb="16" eb="18">
      <t>ガイトウ</t>
    </rPh>
    <rPh sb="20" eb="22">
      <t>ネンド</t>
    </rPh>
    <rPh sb="24" eb="25">
      <t>ジルシ</t>
    </rPh>
    <rPh sb="29" eb="32">
      <t>カクネンド</t>
    </rPh>
    <rPh sb="33" eb="35">
      <t>シセツ</t>
    </rPh>
    <rPh sb="38" eb="40">
      <t>イジ</t>
    </rPh>
    <rPh sb="40" eb="42">
      <t>ホシュウ</t>
    </rPh>
    <rPh sb="42" eb="43">
      <t>ヒ</t>
    </rPh>
    <rPh sb="44" eb="46">
      <t>ゴウケイ</t>
    </rPh>
    <rPh sb="46" eb="48">
      <t>キンガク</t>
    </rPh>
    <rPh sb="49" eb="51">
      <t>イジ</t>
    </rPh>
    <rPh sb="51" eb="53">
      <t>ホシュウ</t>
    </rPh>
    <rPh sb="53" eb="54">
      <t>ヒ</t>
    </rPh>
    <rPh sb="54" eb="55">
      <t>ラン</t>
    </rPh>
    <rPh sb="56" eb="58">
      <t>キニュウ</t>
    </rPh>
    <phoneticPr fontId="26"/>
  </si>
  <si>
    <t>改定指数（提案）</t>
    <rPh sb="0" eb="4">
      <t>カイテイシスウ</t>
    </rPh>
    <rPh sb="5" eb="7">
      <t>テイアン</t>
    </rPh>
    <phoneticPr fontId="26"/>
  </si>
  <si>
    <t>改定指数（提案）</t>
    <phoneticPr fontId="26"/>
  </si>
  <si>
    <t>※8</t>
  </si>
  <si>
    <t>　提案単価は円単位とし、その端数は切り捨てとする。</t>
    <phoneticPr fontId="26"/>
  </si>
  <si>
    <t>　CD-R等に保存して提出するデータは、Microsoft Excel（バージョンは2010以降）で、必ず計算式等を残したファイル（本様式以外のシートに計算式がリンクする場合には、
　当該シートも含む。）とするよう留意すること。</t>
    <rPh sb="5" eb="6">
      <t>ナド</t>
    </rPh>
    <phoneticPr fontId="26"/>
  </si>
  <si>
    <t>CD-R等に保存して提出するデータは、Microsoft Excel（バージョンは2010以降）で、必ず計算式等を残したファイル（本様式以外のシートに計算式がリンクする場合には、当該シートも含む。）とするよう
留意すること。</t>
    <rPh sb="4" eb="5">
      <t>ナド</t>
    </rPh>
    <phoneticPr fontId="26"/>
  </si>
  <si>
    <t>①SPCの設立時</t>
    <rPh sb="5" eb="8">
      <t>セツリツジ</t>
    </rPh>
    <phoneticPr fontId="26"/>
  </si>
  <si>
    <t>②運営業務期間開始時</t>
    <rPh sb="1" eb="3">
      <t>ウンエイ</t>
    </rPh>
    <rPh sb="3" eb="5">
      <t>ギョウム</t>
    </rPh>
    <rPh sb="5" eb="7">
      <t>キカン</t>
    </rPh>
    <rPh sb="7" eb="9">
      <t>カイシ</t>
    </rPh>
    <rPh sb="9" eb="10">
      <t>ジ</t>
    </rPh>
    <phoneticPr fontId="26"/>
  </si>
  <si>
    <r>
      <t>※1：</t>
    </r>
    <r>
      <rPr>
        <sz val="11"/>
        <rFont val="ＭＳ Ｐゴシック"/>
        <family val="3"/>
        <charset val="128"/>
      </rPr>
      <t>　　　　　　　　　に数値を記述すること。</t>
    </r>
    <rPh sb="13" eb="15">
      <t>スウチ</t>
    </rPh>
    <rPh sb="16" eb="18">
      <t>キジュツ</t>
    </rPh>
    <phoneticPr fontId="26"/>
  </si>
  <si>
    <t>※2：付属棟や外構等は所掌区分のプラント動力または建築動力に含めること。</t>
    <rPh sb="3" eb="5">
      <t>フゾク</t>
    </rPh>
    <rPh sb="5" eb="6">
      <t>トウ</t>
    </rPh>
    <rPh sb="7" eb="9">
      <t>ガイコウ</t>
    </rPh>
    <rPh sb="9" eb="10">
      <t>トウ</t>
    </rPh>
    <rPh sb="11" eb="13">
      <t>ショショウ</t>
    </rPh>
    <rPh sb="13" eb="15">
      <t>クブン</t>
    </rPh>
    <rPh sb="20" eb="22">
      <t>ドウリョク</t>
    </rPh>
    <rPh sb="25" eb="27">
      <t>ケンチク</t>
    </rPh>
    <rPh sb="27" eb="29">
      <t>ドウリョク</t>
    </rPh>
    <rPh sb="30" eb="31">
      <t>フク</t>
    </rPh>
    <phoneticPr fontId="26"/>
  </si>
  <si>
    <t>※1：運転日数欄の合計（G100のセル）は365日になること。</t>
    <rPh sb="3" eb="5">
      <t>ウンテン</t>
    </rPh>
    <rPh sb="5" eb="7">
      <t>ニッスウ</t>
    </rPh>
    <rPh sb="7" eb="8">
      <t>ラン</t>
    </rPh>
    <rPh sb="9" eb="11">
      <t>ゴウケイ</t>
    </rPh>
    <rPh sb="24" eb="25">
      <t>ニチ</t>
    </rPh>
    <phoneticPr fontId="26"/>
  </si>
  <si>
    <t>※1：「ごみ質」に示す①から⑦は下図の「ごみ質No.」を示し、かつ、各ごみ質No.に相当する「低位発熱量（代表値）」を示す。</t>
    <rPh sb="6" eb="7">
      <t>シツ</t>
    </rPh>
    <rPh sb="9" eb="10">
      <t>シメ</t>
    </rPh>
    <rPh sb="16" eb="18">
      <t>カズ</t>
    </rPh>
    <rPh sb="22" eb="23">
      <t>シツ</t>
    </rPh>
    <rPh sb="28" eb="29">
      <t>シメ</t>
    </rPh>
    <rPh sb="34" eb="35">
      <t>カク</t>
    </rPh>
    <rPh sb="37" eb="38">
      <t>シツ</t>
    </rPh>
    <rPh sb="42" eb="44">
      <t>ソウトウ</t>
    </rPh>
    <rPh sb="47" eb="49">
      <t>テイイ</t>
    </rPh>
    <rPh sb="49" eb="51">
      <t>ハツネツ</t>
    </rPh>
    <rPh sb="51" eb="52">
      <t>リョウ</t>
    </rPh>
    <rPh sb="53" eb="55">
      <t>ダイヒョウ</t>
    </rPh>
    <rPh sb="55" eb="56">
      <t>チ</t>
    </rPh>
    <rPh sb="59" eb="60">
      <t>シメ</t>
    </rPh>
    <phoneticPr fontId="26"/>
  </si>
  <si>
    <t>※2：外部燃料等に起因するものを含めた数値で記入すること。</t>
    <phoneticPr fontId="26"/>
  </si>
  <si>
    <t>※4：常用発電分は計上しないこと。</t>
    <phoneticPr fontId="26"/>
  </si>
  <si>
    <t>※7：災害廃棄物は見込まないものとする。</t>
    <rPh sb="5" eb="8">
      <t>ハイキブツ</t>
    </rPh>
    <rPh sb="9" eb="11">
      <t>ミコ</t>
    </rPh>
    <phoneticPr fontId="26"/>
  </si>
  <si>
    <t>*</t>
    <phoneticPr fontId="26"/>
  </si>
  <si>
    <t>主要機器の維持補修計画（2028（令和10）年度～2047（令和29）年度）</t>
    <rPh sb="0" eb="4">
      <t>シュヨウキキ</t>
    </rPh>
    <rPh sb="5" eb="11">
      <t>イジホシュウケイカク</t>
    </rPh>
    <phoneticPr fontId="26"/>
  </si>
  <si>
    <t>主要機器の維持補修計画（2048（令和30）年度～2057（令和39）年度）</t>
    <rPh sb="0" eb="4">
      <t>シュヨウキキ</t>
    </rPh>
    <rPh sb="5" eb="11">
      <t>イジホシュウケイカク</t>
    </rPh>
    <phoneticPr fontId="26"/>
  </si>
  <si>
    <t>合計　（ = ① + ② ）</t>
    <rPh sb="0" eb="2">
      <t>ゴウケイ</t>
    </rPh>
    <phoneticPr fontId="26"/>
  </si>
  <si>
    <t>十勝圏複合事務組合</t>
    <rPh sb="0" eb="9">
      <t>トカチ</t>
    </rPh>
    <phoneticPr fontId="70"/>
  </si>
  <si>
    <t>中間処理施設整備・運営事業</t>
    <rPh sb="0" eb="6">
      <t>チュウカンショリシセツ</t>
    </rPh>
    <rPh sb="6" eb="8">
      <t>セイビ</t>
    </rPh>
    <rPh sb="9" eb="11">
      <t>ウンエイ</t>
    </rPh>
    <rPh sb="11" eb="13">
      <t>ジギョウ</t>
    </rPh>
    <phoneticPr fontId="70"/>
  </si>
  <si>
    <t>十勝圏複合事務組合　組合長　米沢　則寿　様</t>
    <rPh sb="0" eb="9">
      <t>トカチケンフクゴウジムクミアイ</t>
    </rPh>
    <rPh sb="10" eb="13">
      <t>クミアイチョウ</t>
    </rPh>
    <rPh sb="14" eb="16">
      <t>ヨネザワ</t>
    </rPh>
    <rPh sb="17" eb="18">
      <t>ノリ</t>
    </rPh>
    <rPh sb="18" eb="19">
      <t>ヒサシ</t>
    </rPh>
    <phoneticPr fontId="26"/>
  </si>
  <si>
    <t>「十勝圏複合事務組合中間処理施設施設整備・運営事業」の入札説明書等に関して、以下の質問がありますので提出します。</t>
    <rPh sb="27" eb="33">
      <t>ニュウサツセツメイショナド</t>
    </rPh>
    <rPh sb="34" eb="35">
      <t>カン</t>
    </rPh>
    <rPh sb="38" eb="40">
      <t>イカ</t>
    </rPh>
    <rPh sb="41" eb="43">
      <t>シツモン</t>
    </rPh>
    <rPh sb="50" eb="52">
      <t>テイシュツ</t>
    </rPh>
    <phoneticPr fontId="26"/>
  </si>
  <si>
    <t>「十勝圏複合事務組合中間処理施設施設整備・運営事業」の入札説明書等に関して、対話での確認を希望する事項について、下記のとおり提出します。</t>
    <rPh sb="27" eb="33">
      <t>ニュウサツセツメイショナド</t>
    </rPh>
    <rPh sb="34" eb="35">
      <t>カン</t>
    </rPh>
    <rPh sb="38" eb="40">
      <t>タイワ</t>
    </rPh>
    <rPh sb="42" eb="44">
      <t>カクニン</t>
    </rPh>
    <rPh sb="45" eb="47">
      <t>キボウ</t>
    </rPh>
    <rPh sb="49" eb="51">
      <t>ジコウ</t>
    </rPh>
    <rPh sb="56" eb="58">
      <t>カキ</t>
    </rPh>
    <rPh sb="62" eb="64">
      <t>テイシュツ</t>
    </rPh>
    <phoneticPr fontId="26"/>
  </si>
  <si>
    <t>十勝圏複合事務組合中間処理施設施設
設計・建設業務に係る対価</t>
    <rPh sb="18" eb="20">
      <t>セッケイ</t>
    </rPh>
    <rPh sb="21" eb="23">
      <t>ケンセツ</t>
    </rPh>
    <rPh sb="23" eb="25">
      <t>ギョウム</t>
    </rPh>
    <rPh sb="26" eb="27">
      <t>カカ</t>
    </rPh>
    <rPh sb="28" eb="30">
      <t>タイカ</t>
    </rPh>
    <phoneticPr fontId="26"/>
  </si>
  <si>
    <t>十勝圏複合事務組合中間処理施設施設
設計・建設業務に係る対価</t>
    <phoneticPr fontId="26"/>
  </si>
  <si>
    <t>1～8まで1つのエクセルファイルで作成し、シートを分けること。</t>
    <phoneticPr fontId="26"/>
  </si>
  <si>
    <t>十勝圏複合事務組合　組合長　米沢　則寿　様</t>
    <rPh sb="0" eb="9">
      <t>トカチケンフクゴウジムクミアイ</t>
    </rPh>
    <rPh sb="10" eb="13">
      <t>クミアイチョウ</t>
    </rPh>
    <rPh sb="14" eb="16">
      <t>ヨネザワ</t>
    </rPh>
    <rPh sb="17" eb="18">
      <t>ノリ</t>
    </rPh>
    <rPh sb="18" eb="19">
      <t>ヒサシ</t>
    </rPh>
    <rPh sb="20" eb="21">
      <t>サマ</t>
    </rPh>
    <phoneticPr fontId="26"/>
  </si>
  <si>
    <t>様式第10号-2</t>
    <rPh sb="0" eb="2">
      <t>ヨウシキ</t>
    </rPh>
    <rPh sb="2" eb="3">
      <t>ダイ</t>
    </rPh>
    <rPh sb="5" eb="6">
      <t>ゴウ</t>
    </rPh>
    <phoneticPr fontId="26"/>
  </si>
  <si>
    <t>様式第12号-1</t>
    <rPh sb="0" eb="2">
      <t>ヨウシキ</t>
    </rPh>
    <rPh sb="2" eb="3">
      <t>ダイ</t>
    </rPh>
    <rPh sb="5" eb="6">
      <t>ゴウ</t>
    </rPh>
    <phoneticPr fontId="26"/>
  </si>
  <si>
    <t>焼却処理施設　設計・建設</t>
    <rPh sb="0" eb="2">
      <t>ショウキャク</t>
    </rPh>
    <rPh sb="2" eb="4">
      <t>ショリ</t>
    </rPh>
    <rPh sb="4" eb="6">
      <t>シセツ</t>
    </rPh>
    <rPh sb="7" eb="9">
      <t>セッケイ</t>
    </rPh>
    <rPh sb="10" eb="12">
      <t>ケンセツ</t>
    </rPh>
    <phoneticPr fontId="26"/>
  </si>
  <si>
    <t>大型・不燃ごみ処理施設　設計・建設</t>
    <rPh sb="0" eb="2">
      <t>オオガタ</t>
    </rPh>
    <rPh sb="3" eb="5">
      <t>フネン</t>
    </rPh>
    <rPh sb="7" eb="9">
      <t>ショリ</t>
    </rPh>
    <rPh sb="9" eb="11">
      <t>シセツ</t>
    </rPh>
    <rPh sb="12" eb="14">
      <t>セッケイ</t>
    </rPh>
    <rPh sb="15" eb="17">
      <t>ケンセツ</t>
    </rPh>
    <phoneticPr fontId="26"/>
  </si>
  <si>
    <t>様式第13号及び様式第13号（別紙3）との整合に留意すること。</t>
    <rPh sb="0" eb="2">
      <t>ヨウシキ</t>
    </rPh>
    <rPh sb="2" eb="3">
      <t>ダイ</t>
    </rPh>
    <rPh sb="5" eb="6">
      <t>ゴウ</t>
    </rPh>
    <rPh sb="6" eb="7">
      <t>オヨ</t>
    </rPh>
    <rPh sb="13" eb="14">
      <t>ゴウ</t>
    </rPh>
    <rPh sb="15" eb="17">
      <t>ベッシ</t>
    </rPh>
    <rPh sb="21" eb="23">
      <t>セイゴウ</t>
    </rPh>
    <rPh sb="24" eb="26">
      <t>リュウイ</t>
    </rPh>
    <phoneticPr fontId="26"/>
  </si>
  <si>
    <t>様式第13号（別紙1）</t>
    <rPh sb="5" eb="6">
      <t>ゴウ</t>
    </rPh>
    <rPh sb="7" eb="9">
      <t>ベッシ</t>
    </rPh>
    <phoneticPr fontId="26"/>
  </si>
  <si>
    <t>様式第13号（別紙2）</t>
    <rPh sb="7" eb="9">
      <t>ベッシ</t>
    </rPh>
    <phoneticPr fontId="26"/>
  </si>
  <si>
    <t>運営業務における支払額（＝a+b）</t>
    <rPh sb="0" eb="2">
      <t>ウンエイ</t>
    </rPh>
    <rPh sb="2" eb="4">
      <t>ギョウム</t>
    </rPh>
    <rPh sb="8" eb="10">
      <t>シハライ</t>
    </rPh>
    <rPh sb="10" eb="11">
      <t>ガク</t>
    </rPh>
    <phoneticPr fontId="26"/>
  </si>
  <si>
    <t>入札価格参考資料（組合のライフサイクルコスト）</t>
    <rPh sb="0" eb="2">
      <t>ニュウサツ</t>
    </rPh>
    <rPh sb="2" eb="4">
      <t>カカク</t>
    </rPh>
    <rPh sb="4" eb="6">
      <t>サンコウ</t>
    </rPh>
    <rPh sb="6" eb="8">
      <t>シリョウ</t>
    </rPh>
    <rPh sb="9" eb="11">
      <t>クミアイ</t>
    </rPh>
    <phoneticPr fontId="26"/>
  </si>
  <si>
    <t>組合の事業者への支払額( = ① + ② )</t>
    <rPh sb="0" eb="2">
      <t>クミアイ</t>
    </rPh>
    <phoneticPr fontId="26"/>
  </si>
  <si>
    <t>燃焼設備</t>
    <rPh sb="2" eb="4">
      <t>セツビ</t>
    </rPh>
    <phoneticPr fontId="26"/>
  </si>
  <si>
    <t>灰出し設備</t>
    <rPh sb="0" eb="1">
      <t>ハイ</t>
    </rPh>
    <rPh sb="1" eb="2">
      <t>ダ</t>
    </rPh>
    <rPh sb="3" eb="5">
      <t>セツビ</t>
    </rPh>
    <phoneticPr fontId="26"/>
  </si>
  <si>
    <t>様式第14号-1-10（別紙）</t>
    <rPh sb="12" eb="14">
      <t>ベッシ</t>
    </rPh>
    <phoneticPr fontId="26"/>
  </si>
  <si>
    <t>２．焼却処理施設</t>
    <rPh sb="2" eb="4">
      <t>ショウキャク</t>
    </rPh>
    <rPh sb="4" eb="6">
      <t>ショリ</t>
    </rPh>
    <rPh sb="6" eb="8">
      <t>シセツ</t>
    </rPh>
    <phoneticPr fontId="26"/>
  </si>
  <si>
    <t>３．大型・不燃ごみ処理施設</t>
    <rPh sb="2" eb="4">
      <t>オオガタ</t>
    </rPh>
    <rPh sb="5" eb="7">
      <t>フネン</t>
    </rPh>
    <rPh sb="9" eb="11">
      <t>ショリ</t>
    </rPh>
    <rPh sb="11" eb="13">
      <t>シセツ</t>
    </rPh>
    <phoneticPr fontId="26"/>
  </si>
  <si>
    <t>焼却処理施設搬入ごみ量</t>
    <rPh sb="6" eb="8">
      <t>ハンニュウ</t>
    </rPh>
    <rPh sb="10" eb="11">
      <t>リョウ</t>
    </rPh>
    <phoneticPr fontId="26"/>
  </si>
  <si>
    <t>1-1　焼却処理施設稼働日</t>
    <rPh sb="10" eb="13">
      <t>カドウビ</t>
    </rPh>
    <phoneticPr fontId="26"/>
  </si>
  <si>
    <t>※3：焼却処理施設の各炉の運転日数は、ある程度のばらつきについてやむを得ないものとするが、できるだけバランスを取るよう調整を図ること。</t>
    <rPh sb="10" eb="11">
      <t>カク</t>
    </rPh>
    <rPh sb="11" eb="12">
      <t>ロ</t>
    </rPh>
    <rPh sb="13" eb="15">
      <t>ウンテン</t>
    </rPh>
    <rPh sb="15" eb="17">
      <t>ニッスウ</t>
    </rPh>
    <rPh sb="21" eb="23">
      <t>テイド</t>
    </rPh>
    <rPh sb="35" eb="36">
      <t>エ</t>
    </rPh>
    <rPh sb="55" eb="56">
      <t>ト</t>
    </rPh>
    <rPh sb="59" eb="61">
      <t>チョウセイ</t>
    </rPh>
    <rPh sb="62" eb="63">
      <t>ハカ</t>
    </rPh>
    <phoneticPr fontId="26"/>
  </si>
  <si>
    <t>■焼却処理施設単体（管理棟、計量棟、外構等を含む）の二酸化炭素排出量</t>
    <rPh sb="7" eb="9">
      <t>タンタイ</t>
    </rPh>
    <rPh sb="10" eb="13">
      <t>カンリトウ</t>
    </rPh>
    <rPh sb="14" eb="16">
      <t>ケイリョウ</t>
    </rPh>
    <rPh sb="16" eb="17">
      <t>トウ</t>
    </rPh>
    <rPh sb="18" eb="20">
      <t>ガイコウ</t>
    </rPh>
    <rPh sb="20" eb="21">
      <t>トウ</t>
    </rPh>
    <rPh sb="22" eb="23">
      <t>フク</t>
    </rPh>
    <rPh sb="26" eb="34">
      <t>ニサンカタンソハイシュツリョウ</t>
    </rPh>
    <phoneticPr fontId="26"/>
  </si>
  <si>
    <t>焼却処理施設</t>
    <phoneticPr fontId="26"/>
  </si>
  <si>
    <t>表２　焼却処理施設</t>
    <rPh sb="0" eb="1">
      <t>ヒョウ</t>
    </rPh>
    <phoneticPr fontId="26"/>
  </si>
  <si>
    <t>焼却処理施設運営業務委託料　計</t>
    <rPh sb="8" eb="10">
      <t>ギョウム</t>
    </rPh>
    <rPh sb="10" eb="12">
      <t>イタク</t>
    </rPh>
    <rPh sb="12" eb="13">
      <t>リョウ</t>
    </rPh>
    <rPh sb="14" eb="15">
      <t>ケイ</t>
    </rPh>
    <phoneticPr fontId="26"/>
  </si>
  <si>
    <t>■業務委託料Ａ（焼却処理施設）</t>
  </si>
  <si>
    <t>■焼却処理施設</t>
    <phoneticPr fontId="26"/>
  </si>
  <si>
    <t>焼却処理施設運営業務委託料Ａ　計</t>
    <rPh sb="6" eb="8">
      <t>ウンエイ</t>
    </rPh>
    <rPh sb="8" eb="10">
      <t>ギョウム</t>
    </rPh>
    <rPh sb="10" eb="12">
      <t>イタク</t>
    </rPh>
    <rPh sb="12" eb="13">
      <t>リョウ</t>
    </rPh>
    <rPh sb="15" eb="16">
      <t>ケイ</t>
    </rPh>
    <phoneticPr fontId="26"/>
  </si>
  <si>
    <t>焼却処理施設運営業務委託料Ｂ（固定費用）</t>
    <rPh sb="6" eb="8">
      <t>ウンエイ</t>
    </rPh>
    <rPh sb="8" eb="10">
      <t>ギョウム</t>
    </rPh>
    <rPh sb="10" eb="12">
      <t>イタク</t>
    </rPh>
    <rPh sb="12" eb="13">
      <t>リョウ</t>
    </rPh>
    <rPh sb="15" eb="17">
      <t>コテイ</t>
    </rPh>
    <rPh sb="17" eb="19">
      <t>ヒヨウ</t>
    </rPh>
    <phoneticPr fontId="26"/>
  </si>
  <si>
    <t>焼却処理施設運営業務委託料Ｂ（補修費用）</t>
    <rPh sb="8" eb="10">
      <t>ギョウム</t>
    </rPh>
    <rPh sb="10" eb="12">
      <t>イタク</t>
    </rPh>
    <rPh sb="12" eb="13">
      <t>リョウ</t>
    </rPh>
    <rPh sb="15" eb="17">
      <t>ホシュウ</t>
    </rPh>
    <rPh sb="17" eb="19">
      <t>ヒヨウ</t>
    </rPh>
    <phoneticPr fontId="26"/>
  </si>
  <si>
    <t>【運転管理】体制（焼却処理施設の運転管理体制）</t>
  </si>
  <si>
    <t>焼却処理施設運営業務委託料Ａ</t>
    <rPh sb="8" eb="10">
      <t>ギョウム</t>
    </rPh>
    <rPh sb="10" eb="12">
      <t>イタク</t>
    </rPh>
    <rPh sb="12" eb="13">
      <t>リョウ</t>
    </rPh>
    <phoneticPr fontId="26"/>
  </si>
  <si>
    <t>焼却処理施設運営業務委託料Ｂ（①固定費用）</t>
    <rPh sb="8" eb="10">
      <t>ギョウム</t>
    </rPh>
    <rPh sb="10" eb="12">
      <t>イタク</t>
    </rPh>
    <rPh sb="12" eb="13">
      <t>リョウ</t>
    </rPh>
    <rPh sb="16" eb="19">
      <t>コテイヒ</t>
    </rPh>
    <rPh sb="19" eb="20">
      <t>ヨウ</t>
    </rPh>
    <phoneticPr fontId="26"/>
  </si>
  <si>
    <t>焼却処理施設運営業務委託料Ｂ（②補修費用）</t>
    <rPh sb="8" eb="10">
      <t>ギョウム</t>
    </rPh>
    <rPh sb="10" eb="13">
      <t>イタクリョウ</t>
    </rPh>
    <rPh sb="16" eb="18">
      <t>ホシュウ</t>
    </rPh>
    <rPh sb="18" eb="20">
      <t>ヒヨウ</t>
    </rPh>
    <phoneticPr fontId="26"/>
  </si>
  <si>
    <t>焼却処理施設運営業務委託料Ｂ</t>
    <rPh sb="8" eb="10">
      <t>ギョウム</t>
    </rPh>
    <rPh sb="10" eb="13">
      <t>イタクリョウ</t>
    </rPh>
    <phoneticPr fontId="26"/>
  </si>
  <si>
    <t>①焼却処理施設運営業務委託料</t>
    <rPh sb="7" eb="9">
      <t>ウンエイ</t>
    </rPh>
    <rPh sb="9" eb="11">
      <t>ギョウム</t>
    </rPh>
    <rPh sb="11" eb="14">
      <t>イタクリョウ</t>
    </rPh>
    <phoneticPr fontId="26"/>
  </si>
  <si>
    <t>焼却処理施設 運営業務委託料Ａ</t>
    <rPh sb="9" eb="11">
      <t>ギョウム</t>
    </rPh>
    <rPh sb="11" eb="13">
      <t>イタク</t>
    </rPh>
    <rPh sb="13" eb="14">
      <t>リョウ</t>
    </rPh>
    <phoneticPr fontId="26"/>
  </si>
  <si>
    <t>焼却処理施設 運営業務委託料Ｂ</t>
    <rPh sb="9" eb="11">
      <t>ギョウム</t>
    </rPh>
    <rPh sb="11" eb="13">
      <t>イタク</t>
    </rPh>
    <rPh sb="13" eb="14">
      <t>リョウ</t>
    </rPh>
    <phoneticPr fontId="26"/>
  </si>
  <si>
    <t>焼却処理施設運営業務委託料</t>
    <rPh sb="6" eb="8">
      <t>ウンエイ</t>
    </rPh>
    <rPh sb="8" eb="10">
      <t>ギョウム</t>
    </rPh>
    <rPh sb="10" eb="13">
      <t>イタクリョウ</t>
    </rPh>
    <phoneticPr fontId="26"/>
  </si>
  <si>
    <t>焼却処理施設建築動力(照明等含む)</t>
    <rPh sb="6" eb="8">
      <t>ケンチク</t>
    </rPh>
    <rPh sb="8" eb="10">
      <t>ドウリョク</t>
    </rPh>
    <rPh sb="11" eb="13">
      <t>ショウメイ</t>
    </rPh>
    <rPh sb="13" eb="14">
      <t>トウ</t>
    </rPh>
    <rPh sb="14" eb="15">
      <t>フク</t>
    </rPh>
    <phoneticPr fontId="26"/>
  </si>
  <si>
    <t>様式第14号-2-1（別紙1）</t>
    <rPh sb="5" eb="6">
      <t>ゴウ</t>
    </rPh>
    <rPh sb="11" eb="13">
      <t>ベッシ</t>
    </rPh>
    <phoneticPr fontId="26"/>
  </si>
  <si>
    <t>様式第14号-2-1（別紙2）</t>
    <phoneticPr fontId="26"/>
  </si>
  <si>
    <t>表３　大型・不燃ごみ処理施設</t>
    <rPh sb="0" eb="1">
      <t>ヒョウ</t>
    </rPh>
    <rPh sb="3" eb="5">
      <t>オオガタ</t>
    </rPh>
    <rPh sb="6" eb="8">
      <t>フネン</t>
    </rPh>
    <rPh sb="10" eb="12">
      <t>ショリ</t>
    </rPh>
    <rPh sb="12" eb="14">
      <t>シセツ</t>
    </rPh>
    <phoneticPr fontId="26"/>
  </si>
  <si>
    <t>大型・不燃ごみ処理施設の処理不適物の対応範囲</t>
    <rPh sb="0" eb="2">
      <t>オオガタ</t>
    </rPh>
    <rPh sb="3" eb="5">
      <t>フネン</t>
    </rPh>
    <rPh sb="7" eb="9">
      <t>ショリ</t>
    </rPh>
    <rPh sb="9" eb="11">
      <t>シセツ</t>
    </rPh>
    <rPh sb="12" eb="14">
      <t>ショリ</t>
    </rPh>
    <rPh sb="14" eb="16">
      <t>フテキ</t>
    </rPh>
    <rPh sb="16" eb="17">
      <t>ブツ</t>
    </rPh>
    <rPh sb="18" eb="20">
      <t>タイオウ</t>
    </rPh>
    <rPh sb="20" eb="22">
      <t>ハンイ</t>
    </rPh>
    <phoneticPr fontId="26"/>
  </si>
  <si>
    <t>運営業務委託料Ｃ</t>
    <rPh sb="2" eb="4">
      <t>ギョウム</t>
    </rPh>
    <rPh sb="4" eb="6">
      <t>イタク</t>
    </rPh>
    <rPh sb="6" eb="7">
      <t>リョウ</t>
    </rPh>
    <phoneticPr fontId="26"/>
  </si>
  <si>
    <t>運営業務委託料Ｄ</t>
    <rPh sb="2" eb="4">
      <t>ギョウム</t>
    </rPh>
    <rPh sb="4" eb="6">
      <t>イタク</t>
    </rPh>
    <rPh sb="6" eb="7">
      <t>リョウ</t>
    </rPh>
    <phoneticPr fontId="26"/>
  </si>
  <si>
    <t>大型・不燃ごみ処理施設</t>
  </si>
  <si>
    <t>大型・不燃ごみ処理施設運営業務委託料　計</t>
    <rPh sb="13" eb="15">
      <t>ギョウム</t>
    </rPh>
    <rPh sb="15" eb="17">
      <t>イタク</t>
    </rPh>
    <rPh sb="17" eb="18">
      <t>リョウ</t>
    </rPh>
    <rPh sb="19" eb="20">
      <t>ケイ</t>
    </rPh>
    <phoneticPr fontId="26"/>
  </si>
  <si>
    <t>大型・不燃ごみ処理施設運営業務委託料Ｃ　計</t>
    <rPh sb="11" eb="13">
      <t>ウンエイ</t>
    </rPh>
    <rPh sb="13" eb="15">
      <t>ギョウム</t>
    </rPh>
    <rPh sb="15" eb="17">
      <t>イタク</t>
    </rPh>
    <rPh sb="17" eb="18">
      <t>リョウ</t>
    </rPh>
    <rPh sb="20" eb="21">
      <t>ケイ</t>
    </rPh>
    <phoneticPr fontId="26"/>
  </si>
  <si>
    <t>■大型・不燃ごみ処理施設</t>
  </si>
  <si>
    <t>大型・不燃ごみ処理施設運営業務委託料Ｃ</t>
  </si>
  <si>
    <t>大型・不燃ごみ処理施設運営業務委託料Ｃ</t>
    <rPh sb="7" eb="9">
      <t>ショリ</t>
    </rPh>
    <rPh sb="9" eb="11">
      <t>シセツ</t>
    </rPh>
    <rPh sb="13" eb="15">
      <t>ギョウム</t>
    </rPh>
    <rPh sb="15" eb="17">
      <t>イタク</t>
    </rPh>
    <rPh sb="17" eb="18">
      <t>リョウ</t>
    </rPh>
    <phoneticPr fontId="26"/>
  </si>
  <si>
    <t>大型・不燃ごみ処理施設運営業務委託料Ｄ（①固定費用）</t>
    <rPh sb="11" eb="13">
      <t>ウンエイ</t>
    </rPh>
    <rPh sb="13" eb="15">
      <t>ギョウム</t>
    </rPh>
    <rPh sb="15" eb="18">
      <t>イタクリョウ</t>
    </rPh>
    <rPh sb="21" eb="24">
      <t>コテイヒ</t>
    </rPh>
    <rPh sb="24" eb="25">
      <t>ヨウ</t>
    </rPh>
    <phoneticPr fontId="26"/>
  </si>
  <si>
    <t>大型・不燃ごみ処理施設運営業務委託料Ｄ（②補修費用）</t>
    <rPh sb="11" eb="13">
      <t>ウンエイ</t>
    </rPh>
    <rPh sb="13" eb="15">
      <t>ギョウム</t>
    </rPh>
    <rPh sb="15" eb="18">
      <t>イタクリョウ</t>
    </rPh>
    <phoneticPr fontId="26"/>
  </si>
  <si>
    <t>大型・不燃ごみ処理施設運営業務委託料Ｄ</t>
    <rPh sb="13" eb="15">
      <t>ギョウム</t>
    </rPh>
    <rPh sb="15" eb="18">
      <t>イタクリョウ</t>
    </rPh>
    <phoneticPr fontId="26"/>
  </si>
  <si>
    <t>②大型・不燃ごみ処理施設運営業務委託料</t>
    <rPh sb="12" eb="14">
      <t>ウンエイ</t>
    </rPh>
    <rPh sb="14" eb="16">
      <t>ギョウム</t>
    </rPh>
    <rPh sb="16" eb="19">
      <t>イタクリョウ</t>
    </rPh>
    <phoneticPr fontId="26"/>
  </si>
  <si>
    <t>大型・不燃ごみ処理施設運営業務委託料Ｄ</t>
    <rPh sb="13" eb="15">
      <t>ギョウム</t>
    </rPh>
    <rPh sb="15" eb="17">
      <t>イタク</t>
    </rPh>
    <rPh sb="17" eb="18">
      <t>リョウ</t>
    </rPh>
    <phoneticPr fontId="26"/>
  </si>
  <si>
    <t>大型・不燃ごみ処理施設運営業務委託料</t>
    <rPh sb="11" eb="13">
      <t>ウンエイ</t>
    </rPh>
    <rPh sb="13" eb="15">
      <t>ギョウム</t>
    </rPh>
    <rPh sb="15" eb="18">
      <t>イタクリョウ</t>
    </rPh>
    <phoneticPr fontId="26"/>
  </si>
  <si>
    <t>大型・不燃ごみ処理施設プラント動力</t>
    <rPh sb="15" eb="17">
      <t>ドウリョク</t>
    </rPh>
    <phoneticPr fontId="26"/>
  </si>
  <si>
    <t>大型・不燃ごみ処理施設建築動力（照明等含む）</t>
    <rPh sb="11" eb="13">
      <t>ケンチク</t>
    </rPh>
    <rPh sb="13" eb="15">
      <t>ドウリョク</t>
    </rPh>
    <rPh sb="16" eb="18">
      <t>ショウメイ</t>
    </rPh>
    <rPh sb="18" eb="19">
      <t>トウ</t>
    </rPh>
    <rPh sb="19" eb="20">
      <t>フク</t>
    </rPh>
    <phoneticPr fontId="26"/>
  </si>
  <si>
    <t>1-2　大型・不燃ごみ処理施設稼働日</t>
    <rPh sb="15" eb="18">
      <t>カドウビ</t>
    </rPh>
    <phoneticPr fontId="26"/>
  </si>
  <si>
    <t>場内給湯（大型・不燃ごみ処理施設除く）</t>
    <rPh sb="0" eb="2">
      <t>ジョウナイ</t>
    </rPh>
    <rPh sb="2" eb="4">
      <t>キュウトウ</t>
    </rPh>
    <phoneticPr fontId="26"/>
  </si>
  <si>
    <t>自動計算（大型・不燃ごみ処理施設への供給も外部供給と見なす）</t>
    <rPh sb="0" eb="4">
      <t>ジドウケイサン</t>
    </rPh>
    <rPh sb="18" eb="20">
      <t>キョウキュウ</t>
    </rPh>
    <rPh sb="21" eb="23">
      <t>ガイブ</t>
    </rPh>
    <rPh sb="23" eb="25">
      <t>キョウキュウ</t>
    </rPh>
    <rPh sb="26" eb="27">
      <t>ミ</t>
    </rPh>
    <phoneticPr fontId="26"/>
  </si>
  <si>
    <t>■施設全体（管理棟、計量棟、外構等、及び大型・不燃ごみ処理施設を含む）の二酸化炭素排出量</t>
    <rPh sb="36" eb="41">
      <t>ニサンカタンソ</t>
    </rPh>
    <rPh sb="41" eb="44">
      <t>ハイシュツリョウ</t>
    </rPh>
    <phoneticPr fontId="26"/>
  </si>
  <si>
    <t>■業務委託料Ｃ（大型・不燃ごみ処理施設）</t>
    <phoneticPr fontId="26"/>
  </si>
  <si>
    <t>大型・不燃ごみ処理施設</t>
    <phoneticPr fontId="26"/>
  </si>
  <si>
    <t>破砕可燃物（大型・不燃ごみ処理施設から搬入）は、入札参加者の提案により設定するものとする。</t>
    <rPh sb="0" eb="2">
      <t>ハサイ</t>
    </rPh>
    <rPh sb="2" eb="5">
      <t>カネンブツ</t>
    </rPh>
    <rPh sb="19" eb="21">
      <t>ハンニュウ</t>
    </rPh>
    <rPh sb="24" eb="26">
      <t>ニュウサツ</t>
    </rPh>
    <rPh sb="26" eb="28">
      <t>サンカ</t>
    </rPh>
    <rPh sb="28" eb="29">
      <t>シャ</t>
    </rPh>
    <rPh sb="30" eb="32">
      <t>テイアン</t>
    </rPh>
    <rPh sb="35" eb="37">
      <t>セッテイ</t>
    </rPh>
    <phoneticPr fontId="8"/>
  </si>
  <si>
    <t xml:space="preserve"> = ( a + b + c + d )</t>
  </si>
  <si>
    <t>大型・不燃ごみ処理施設運営業務委託料Ｄ（固定費用）</t>
    <phoneticPr fontId="26"/>
  </si>
  <si>
    <t>人件費については、様式第14号-1-10（別紙）との整合に留意すること。</t>
    <rPh sb="0" eb="3">
      <t>ジンケンヒ</t>
    </rPh>
    <rPh sb="21" eb="23">
      <t>ベッシ</t>
    </rPh>
    <rPh sb="26" eb="28">
      <t>セイゴウ</t>
    </rPh>
    <rPh sb="29" eb="31">
      <t>リュウイ</t>
    </rPh>
    <phoneticPr fontId="26"/>
  </si>
  <si>
    <t>大型・不燃ごみ処理施設運営業務委託料Ｄ（補修費用）</t>
    <rPh sb="13" eb="15">
      <t>ギョウム</t>
    </rPh>
    <rPh sb="15" eb="17">
      <t>イタク</t>
    </rPh>
    <rPh sb="17" eb="18">
      <t>リョウ</t>
    </rPh>
    <rPh sb="20" eb="22">
      <t>ホシュウ</t>
    </rPh>
    <rPh sb="22" eb="24">
      <t>ヒヨウ</t>
    </rPh>
    <phoneticPr fontId="26"/>
  </si>
  <si>
    <t>改定指数（提案）は、物価変動を計る指標として、入札説明書別紙4に示す指標にかえて他に希望する指標がある場合には、提案する指標を記載すること。
ただし、提案にあたっては、入札説明書別紙4に示す指標を前提とすること。</t>
  </si>
  <si>
    <t>　改定指数（提案）は、物価変動を計る指標として、入札説明書別紙4に示す指標にかえて他に希望する指標がある場合には、提案する指標を記載すること。
　ただし、提案にあたっては、入札説明書別紙4に示す指標を前提とすること。</t>
    <rPh sb="1" eb="5">
      <t>カイテイシスウ</t>
    </rPh>
    <rPh sb="6" eb="8">
      <t>テイアン</t>
    </rPh>
    <rPh sb="11" eb="13">
      <t>ブッカ</t>
    </rPh>
    <rPh sb="13" eb="15">
      <t>ヘンドウ</t>
    </rPh>
    <rPh sb="16" eb="17">
      <t>ハカ</t>
    </rPh>
    <rPh sb="18" eb="20">
      <t>シヒョウ</t>
    </rPh>
    <rPh sb="33" eb="34">
      <t>シメ</t>
    </rPh>
    <rPh sb="35" eb="37">
      <t>シヒョウ</t>
    </rPh>
    <rPh sb="41" eb="42">
      <t>ホカ</t>
    </rPh>
    <rPh sb="43" eb="45">
      <t>キボウ</t>
    </rPh>
    <rPh sb="47" eb="49">
      <t>シヒョウ</t>
    </rPh>
    <rPh sb="52" eb="54">
      <t>バアイ</t>
    </rPh>
    <rPh sb="57" eb="59">
      <t>テイアン</t>
    </rPh>
    <rPh sb="61" eb="63">
      <t>シヒョウ</t>
    </rPh>
    <rPh sb="64" eb="66">
      <t>キサイ</t>
    </rPh>
    <rPh sb="77" eb="79">
      <t>テイアン</t>
    </rPh>
    <rPh sb="100" eb="102">
      <t>ゼンテイ</t>
    </rPh>
    <phoneticPr fontId="26"/>
  </si>
  <si>
    <t>代表企業の出資割合については、50%を超えるものとすること。</t>
    <rPh sb="0" eb="2">
      <t>ダイヒョウ</t>
    </rPh>
    <rPh sb="2" eb="4">
      <t>キギョウ</t>
    </rPh>
    <rPh sb="5" eb="7">
      <t>シュッシ</t>
    </rPh>
    <rPh sb="7" eb="9">
      <t>ワリアイ</t>
    </rPh>
    <rPh sb="19" eb="20">
      <t>コ</t>
    </rPh>
    <phoneticPr fontId="26"/>
  </si>
  <si>
    <t>様式第15号-2-1（別紙1）</t>
    <phoneticPr fontId="26"/>
  </si>
  <si>
    <t>当該事象が発生した場合の損害額が1億円以上の場合には「Ａ」、5,000万円以上1億円未満場合は「B」、1,000万円以上5,000万円未満場合は「C」、500万円以上1,000万円未満の場合は「D」、500万円未満の場合は「E」とする。</t>
    <phoneticPr fontId="26"/>
  </si>
  <si>
    <t>様式第15号-2-1（別紙2）</t>
    <phoneticPr fontId="26"/>
  </si>
  <si>
    <t>様式第13号（別紙3）</t>
    <rPh sb="7" eb="9">
      <t>ベッシ</t>
    </rPh>
    <phoneticPr fontId="26"/>
  </si>
  <si>
    <t>「入札説明書　第３　２　(2)　ア　(ｴ)　a」に規定する施設の設計・建設工事受注実績</t>
    <phoneticPr fontId="26"/>
  </si>
  <si>
    <t>「入札説明書　第３　２　(2)　ア　(ｴ)　b」に規定する施設の設計・建設工事稼働実績</t>
    <phoneticPr fontId="26"/>
  </si>
  <si>
    <t>様式第2号</t>
    <phoneticPr fontId="26"/>
  </si>
  <si>
    <t>様式第4号</t>
    <phoneticPr fontId="26"/>
  </si>
  <si>
    <t>様式第5号</t>
    <phoneticPr fontId="26"/>
  </si>
  <si>
    <t>様式第6号</t>
    <phoneticPr fontId="26"/>
  </si>
  <si>
    <t>様式第7号</t>
    <phoneticPr fontId="26"/>
  </si>
  <si>
    <t>様式第8号</t>
    <phoneticPr fontId="26"/>
  </si>
  <si>
    <t>様式第8号-1</t>
    <phoneticPr fontId="26"/>
  </si>
  <si>
    <t>様式第8号-2</t>
    <phoneticPr fontId="26"/>
  </si>
  <si>
    <t>様式第8号-3</t>
    <phoneticPr fontId="26"/>
  </si>
  <si>
    <t>様式第8号-4</t>
    <phoneticPr fontId="26"/>
  </si>
  <si>
    <t>様式第8号-5</t>
    <phoneticPr fontId="26"/>
  </si>
  <si>
    <t>様式第8号-6</t>
    <phoneticPr fontId="26"/>
  </si>
  <si>
    <t>「入札説明書　第３　２　(2)　イ　(ｴ)」に規定する施設の設計・建設工事受注実績</t>
    <rPh sb="1" eb="3">
      <t>ニュウサツ</t>
    </rPh>
    <rPh sb="3" eb="6">
      <t>セツメイショ</t>
    </rPh>
    <rPh sb="7" eb="8">
      <t>ダイ</t>
    </rPh>
    <rPh sb="23" eb="25">
      <t>キテイ</t>
    </rPh>
    <rPh sb="27" eb="29">
      <t>シセツ</t>
    </rPh>
    <rPh sb="30" eb="32">
      <t>セッケイ</t>
    </rPh>
    <rPh sb="33" eb="35">
      <t>ケンセツ</t>
    </rPh>
    <rPh sb="35" eb="37">
      <t>コウジ</t>
    </rPh>
    <rPh sb="37" eb="39">
      <t>ジュチュウ</t>
    </rPh>
    <rPh sb="39" eb="41">
      <t>ジッセキ</t>
    </rPh>
    <phoneticPr fontId="26"/>
  </si>
  <si>
    <t>「入札説明書　第３　２　(3)　ア」に規定する施設の運転管理業務実績</t>
    <phoneticPr fontId="26"/>
  </si>
  <si>
    <t>入札説明書　第３　２　(3)　ア　(ｱ)」に規定する配置予定者の資格及び業務経験</t>
    <rPh sb="0" eb="2">
      <t>ニュウサツ</t>
    </rPh>
    <rPh sb="2" eb="5">
      <t>セツメイショ</t>
    </rPh>
    <rPh sb="6" eb="7">
      <t>ダイ</t>
    </rPh>
    <rPh sb="22" eb="24">
      <t>キテイ</t>
    </rPh>
    <rPh sb="26" eb="28">
      <t>ハイチ</t>
    </rPh>
    <rPh sb="28" eb="30">
      <t>ヨテイ</t>
    </rPh>
    <rPh sb="30" eb="31">
      <t>シャ</t>
    </rPh>
    <rPh sb="32" eb="34">
      <t>シカク</t>
    </rPh>
    <rPh sb="34" eb="35">
      <t>オヨ</t>
    </rPh>
    <rPh sb="36" eb="38">
      <t>ギョウム</t>
    </rPh>
    <rPh sb="38" eb="40">
      <t>ケイケン</t>
    </rPh>
    <phoneticPr fontId="26"/>
  </si>
  <si>
    <t>「入札説明書　第３　２　(3)　イ」に規定する施設の運転管理実績</t>
    <phoneticPr fontId="26"/>
  </si>
  <si>
    <t>様式第9号</t>
    <phoneticPr fontId="26"/>
  </si>
  <si>
    <t>様式第10号-1</t>
    <phoneticPr fontId="26"/>
  </si>
  <si>
    <t>様式第10号-2</t>
    <phoneticPr fontId="26"/>
  </si>
  <si>
    <t>様式第11号</t>
    <phoneticPr fontId="26"/>
  </si>
  <si>
    <t>様式第12号-1</t>
    <phoneticPr fontId="26"/>
  </si>
  <si>
    <t>様式第13号</t>
    <phoneticPr fontId="26"/>
  </si>
  <si>
    <t>様式第13号（別紙1）</t>
    <rPh sb="7" eb="9">
      <t>ベッシ</t>
    </rPh>
    <phoneticPr fontId="26"/>
  </si>
  <si>
    <t>入札価格参考資料（設計・建設業務に係る対価）</t>
    <rPh sb="9" eb="11">
      <t>セッケイ</t>
    </rPh>
    <rPh sb="12" eb="14">
      <t>ケンセツ</t>
    </rPh>
    <rPh sb="14" eb="16">
      <t>ギョウム</t>
    </rPh>
    <phoneticPr fontId="26"/>
  </si>
  <si>
    <t>入札価格参考資料（運営業務に係る対価）</t>
    <rPh sb="9" eb="11">
      <t>ウンエイ</t>
    </rPh>
    <phoneticPr fontId="26"/>
  </si>
  <si>
    <t>入札価格参考資料（設計・建設業務に係る対価）</t>
    <rPh sb="0" eb="2">
      <t>ニュウサツ</t>
    </rPh>
    <rPh sb="2" eb="4">
      <t>カカク</t>
    </rPh>
    <rPh sb="4" eb="6">
      <t>サンコウ</t>
    </rPh>
    <rPh sb="6" eb="8">
      <t>シリョウ</t>
    </rPh>
    <rPh sb="9" eb="11">
      <t>セッケイ</t>
    </rPh>
    <rPh sb="12" eb="14">
      <t>ケンセツ</t>
    </rPh>
    <rPh sb="14" eb="16">
      <t>ギョウム</t>
    </rPh>
    <rPh sb="17" eb="18">
      <t>カカ</t>
    </rPh>
    <rPh sb="19" eb="21">
      <t>タイカ</t>
    </rPh>
    <phoneticPr fontId="26"/>
  </si>
  <si>
    <t>入札価格参考資料（運営業務に係る対価）</t>
    <rPh sb="0" eb="2">
      <t>ニュウサツ</t>
    </rPh>
    <rPh sb="2" eb="4">
      <t>カカク</t>
    </rPh>
    <rPh sb="4" eb="6">
      <t>サンコウ</t>
    </rPh>
    <rPh sb="6" eb="8">
      <t>シリョウ</t>
    </rPh>
    <rPh sb="11" eb="13">
      <t>ギョウム</t>
    </rPh>
    <rPh sb="14" eb="15">
      <t>カカワ</t>
    </rPh>
    <rPh sb="16" eb="18">
      <t>タイカ</t>
    </rPh>
    <phoneticPr fontId="26"/>
  </si>
  <si>
    <t>入札価格参考資料（組合のライフサイクルコスト）</t>
    <rPh sb="9" eb="11">
      <t>クミアイ</t>
    </rPh>
    <phoneticPr fontId="26"/>
  </si>
  <si>
    <t>様式第14号</t>
    <phoneticPr fontId="26"/>
  </si>
  <si>
    <t>様式第14号-1</t>
    <phoneticPr fontId="26"/>
  </si>
  <si>
    <t>様式第14号-1-1</t>
  </si>
  <si>
    <t>様式第14号-1-2</t>
  </si>
  <si>
    <t>様式第14号-1-3</t>
  </si>
  <si>
    <t>様式第14号-1-4</t>
  </si>
  <si>
    <t>様式第14号-1-5</t>
  </si>
  <si>
    <t>様式第14号-1-6</t>
  </si>
  <si>
    <t>様式第14号-1-7</t>
  </si>
  <si>
    <t>様式第14号-1-8</t>
  </si>
  <si>
    <t>様式第14号-1-10</t>
  </si>
  <si>
    <t>様式第14号-2</t>
  </si>
  <si>
    <t>様式第14号-2-3</t>
  </si>
  <si>
    <t>様式第14号-3-2</t>
  </si>
  <si>
    <t>安全かつ安定した稼働、災害に強い処理システムの確保　　※表紙</t>
    <rPh sb="0" eb="2">
      <t>アンゼン</t>
    </rPh>
    <rPh sb="4" eb="6">
      <t>アンテイ</t>
    </rPh>
    <rPh sb="8" eb="10">
      <t>カドウ</t>
    </rPh>
    <rPh sb="11" eb="13">
      <t>サイガイ</t>
    </rPh>
    <rPh sb="14" eb="15">
      <t>ツヨ</t>
    </rPh>
    <rPh sb="16" eb="18">
      <t>ショリ</t>
    </rPh>
    <rPh sb="23" eb="25">
      <t>カクホ</t>
    </rPh>
    <rPh sb="28" eb="30">
      <t>ヒョウシ</t>
    </rPh>
    <phoneticPr fontId="26"/>
  </si>
  <si>
    <t>【エネルギーの有効活用】売電量の最大化</t>
  </si>
  <si>
    <t>様式第14号-1-9</t>
    <phoneticPr fontId="26"/>
  </si>
  <si>
    <t>様式第14号-1-10</t>
    <phoneticPr fontId="26"/>
  </si>
  <si>
    <t>【運転管理】体制（大型・不燃ごみ処理施設の運転管理体制）</t>
    <rPh sb="9" eb="11">
      <t>オオガタ</t>
    </rPh>
    <rPh sb="12" eb="14">
      <t>フネン</t>
    </rPh>
    <rPh sb="16" eb="18">
      <t>ショリ</t>
    </rPh>
    <rPh sb="18" eb="20">
      <t>シセツ</t>
    </rPh>
    <phoneticPr fontId="26"/>
  </si>
  <si>
    <t>様式第14号-1-10（別紙）</t>
    <phoneticPr fontId="26"/>
  </si>
  <si>
    <t>資源循環と省エネ・創エネへの対応　　※表紙</t>
    <rPh sb="0" eb="2">
      <t>シゲン</t>
    </rPh>
    <rPh sb="2" eb="4">
      <t>ジュンカン</t>
    </rPh>
    <rPh sb="5" eb="6">
      <t>ショウ</t>
    </rPh>
    <rPh sb="9" eb="10">
      <t>ソウ</t>
    </rPh>
    <rPh sb="14" eb="16">
      <t>タイオウ</t>
    </rPh>
    <phoneticPr fontId="26"/>
  </si>
  <si>
    <t>様式第14号-2-1</t>
    <phoneticPr fontId="26"/>
  </si>
  <si>
    <t>様式第14号-2-1（別紙1）</t>
    <rPh sb="11" eb="13">
      <t>ベッシ</t>
    </rPh>
    <phoneticPr fontId="26"/>
  </si>
  <si>
    <t>様式第14号-2-1（別紙2）</t>
    <rPh sb="11" eb="13">
      <t>ベッシ</t>
    </rPh>
    <phoneticPr fontId="26"/>
  </si>
  <si>
    <t>様式第14号-2-2</t>
    <phoneticPr fontId="26"/>
  </si>
  <si>
    <t>様式第15号-2</t>
  </si>
  <si>
    <t>様式第15号-2-1</t>
  </si>
  <si>
    <t>様式第15号-2-1（別紙1）</t>
    <rPh sb="11" eb="13">
      <t>ベッシ</t>
    </rPh>
    <phoneticPr fontId="26"/>
  </si>
  <si>
    <t>様式第15号-2-1（別紙2）</t>
    <rPh sb="11" eb="13">
      <t>ベッシ</t>
    </rPh>
    <phoneticPr fontId="26"/>
  </si>
  <si>
    <t>【地域経済及び地域社会への配慮】地元企業の活用及び現地調達</t>
  </si>
  <si>
    <t>【地域経済及び地域社会への配慮】地元雇用</t>
  </si>
  <si>
    <t>様式第14号-3</t>
    <phoneticPr fontId="26"/>
  </si>
  <si>
    <t>様式第14号-3-1</t>
    <phoneticPr fontId="26"/>
  </si>
  <si>
    <t>様式第14号-3-3</t>
    <phoneticPr fontId="26"/>
  </si>
  <si>
    <t>経営計画・事業収支計画　　※表紙</t>
    <rPh sb="0" eb="2">
      <t>ケイエイ</t>
    </rPh>
    <rPh sb="2" eb="4">
      <t>ケイカク</t>
    </rPh>
    <rPh sb="14" eb="16">
      <t>ヒョウシ</t>
    </rPh>
    <phoneticPr fontId="26"/>
  </si>
  <si>
    <t>関心表明書　　※必要により</t>
    <rPh sb="8" eb="10">
      <t>ヒツヨウ</t>
    </rPh>
    <phoneticPr fontId="26"/>
  </si>
  <si>
    <t>リスクの管理方法　　※表紙</t>
    <phoneticPr fontId="26"/>
  </si>
  <si>
    <t>様式第16号</t>
    <phoneticPr fontId="26"/>
  </si>
  <si>
    <t>様式第17号</t>
    <phoneticPr fontId="26"/>
  </si>
  <si>
    <t>様式第17号-1</t>
    <phoneticPr fontId="26"/>
  </si>
  <si>
    <t>様式第18号</t>
    <phoneticPr fontId="26"/>
  </si>
  <si>
    <t>十 勝 圏 複 合 事 務 組 合</t>
    <rPh sb="0" eb="1">
      <t>ジュッ</t>
    </rPh>
    <rPh sb="2" eb="3">
      <t>マサル</t>
    </rPh>
    <rPh sb="4" eb="5">
      <t>ケン</t>
    </rPh>
    <rPh sb="6" eb="7">
      <t>フク</t>
    </rPh>
    <rPh sb="8" eb="9">
      <t>ゴウ</t>
    </rPh>
    <rPh sb="10" eb="11">
      <t>コト</t>
    </rPh>
    <rPh sb="12" eb="13">
      <t>ツトム</t>
    </rPh>
    <rPh sb="14" eb="15">
      <t>グミ</t>
    </rPh>
    <rPh sb="16" eb="17">
      <t>ゴウ</t>
    </rPh>
    <phoneticPr fontId="70"/>
  </si>
  <si>
    <t>表１　組合全体</t>
    <rPh sb="0" eb="1">
      <t>ヒョウ</t>
    </rPh>
    <rPh sb="5" eb="7">
      <t>ゼンタイ</t>
    </rPh>
    <phoneticPr fontId="26"/>
  </si>
  <si>
    <t>プラットホームで除去後、○○にてスクラップ類として保管。組合にて民間資源化。</t>
    <rPh sb="8" eb="10">
      <t>ジョキョ</t>
    </rPh>
    <rPh sb="10" eb="11">
      <t>ゴ</t>
    </rPh>
    <phoneticPr fontId="26"/>
  </si>
  <si>
    <t>プラットホーム除去後、○○にて最終処分物として保管。組合にて最終処分。</t>
    <rPh sb="7" eb="9">
      <t>ジョキョ</t>
    </rPh>
    <rPh sb="9" eb="10">
      <t>ゴ</t>
    </rPh>
    <rPh sb="15" eb="17">
      <t>サイシュウ</t>
    </rPh>
    <rPh sb="17" eb="19">
      <t>ショブン</t>
    </rPh>
    <rPh sb="19" eb="20">
      <t>ブツ</t>
    </rPh>
    <rPh sb="30" eb="32">
      <t>サイシュウ</t>
    </rPh>
    <rPh sb="32" eb="34">
      <t>ショブン</t>
    </rPh>
    <phoneticPr fontId="26"/>
  </si>
  <si>
    <t>ストーカ式</t>
    <rPh sb="4" eb="5">
      <t>シキ</t>
    </rPh>
    <phoneticPr fontId="26"/>
  </si>
  <si>
    <t>計画ごみ質（基準ごみ）</t>
    <rPh sb="0" eb="2">
      <t>ケイカク</t>
    </rPh>
    <rPh sb="4" eb="5">
      <t>シツ</t>
    </rPh>
    <rPh sb="6" eb="8">
      <t>キジュン</t>
    </rPh>
    <phoneticPr fontId="26"/>
  </si>
  <si>
    <t>運転計画による令和10年度時点処理量を入力</t>
    <rPh sb="0" eb="4">
      <t>ウンテンケイカク</t>
    </rPh>
    <rPh sb="7" eb="9">
      <t>レイワ</t>
    </rPh>
    <rPh sb="11" eb="15">
      <t>ネンドジテン</t>
    </rPh>
    <rPh sb="15" eb="18">
      <t>ショリリョウ</t>
    </rPh>
    <rPh sb="19" eb="21">
      <t>ニュウリョク</t>
    </rPh>
    <phoneticPr fontId="26"/>
  </si>
  <si>
    <t>大型・不燃ごみ処理施設</t>
    <rPh sb="0" eb="2">
      <t>オオガタ</t>
    </rPh>
    <rPh sb="3" eb="5">
      <t>フネン</t>
    </rPh>
    <rPh sb="7" eb="9">
      <t>ショリ</t>
    </rPh>
    <rPh sb="9" eb="11">
      <t>シセツ</t>
    </rPh>
    <phoneticPr fontId="26"/>
  </si>
  <si>
    <t>可燃ごみ</t>
    <rPh sb="0" eb="2">
      <t>カネン</t>
    </rPh>
    <phoneticPr fontId="26"/>
  </si>
  <si>
    <t>肉骨粉</t>
    <rPh sb="0" eb="3">
      <t>ニクコップン</t>
    </rPh>
    <phoneticPr fontId="26"/>
  </si>
  <si>
    <t>搬入量</t>
    <rPh sb="0" eb="3">
      <t>ハンニュウリョウ</t>
    </rPh>
    <phoneticPr fontId="26"/>
  </si>
  <si>
    <t>大型ごみ</t>
    <rPh sb="0" eb="2">
      <t>オオガタ</t>
    </rPh>
    <phoneticPr fontId="26"/>
  </si>
  <si>
    <t>有害ごみ</t>
    <rPh sb="0" eb="2">
      <t>ユウガイ</t>
    </rPh>
    <phoneticPr fontId="26"/>
  </si>
  <si>
    <t>計画処理・保管量</t>
    <rPh sb="0" eb="2">
      <t>ケイカク</t>
    </rPh>
    <rPh sb="2" eb="4">
      <t>ショリ</t>
    </rPh>
    <rPh sb="5" eb="8">
      <t>ホカンリョウ</t>
    </rPh>
    <phoneticPr fontId="26"/>
  </si>
  <si>
    <t>年間物質収支（令和10年度）</t>
    <rPh sb="0" eb="2">
      <t>ネンカン</t>
    </rPh>
    <rPh sb="2" eb="4">
      <t>ブッシツ</t>
    </rPh>
    <rPh sb="4" eb="6">
      <t>シュウシ</t>
    </rPh>
    <rPh sb="7" eb="9">
      <t>レイワ</t>
    </rPh>
    <rPh sb="11" eb="13">
      <t>ネンド</t>
    </rPh>
    <phoneticPr fontId="26"/>
  </si>
  <si>
    <t>破砕可燃物（大型・不燃ごみ</t>
    <rPh sb="0" eb="5">
      <t>ハサイカネンブツ</t>
    </rPh>
    <rPh sb="6" eb="8">
      <t>オオガタ</t>
    </rPh>
    <rPh sb="9" eb="11">
      <t>フネン</t>
    </rPh>
    <phoneticPr fontId="26"/>
  </si>
  <si>
    <t>　処理施設から搬入）</t>
    <rPh sb="1" eb="5">
      <t>ショリシセツ</t>
    </rPh>
    <rPh sb="7" eb="9">
      <t>ハンニュウ</t>
    </rPh>
    <phoneticPr fontId="26"/>
  </si>
  <si>
    <t>　処理施設以外から搬入）</t>
    <rPh sb="1" eb="5">
      <t>ショリシセツ</t>
    </rPh>
    <rPh sb="5" eb="7">
      <t>イガイ</t>
    </rPh>
    <rPh sb="9" eb="11">
      <t>ハンニュウ</t>
    </rPh>
    <phoneticPr fontId="26"/>
  </si>
  <si>
    <t>資源残渣</t>
    <rPh sb="0" eb="2">
      <t>シゲン</t>
    </rPh>
    <rPh sb="2" eb="4">
      <t>ザンサ</t>
    </rPh>
    <phoneticPr fontId="26"/>
  </si>
  <si>
    <t>※各数値は、令和10年度時点とする。</t>
    <rPh sb="1" eb="4">
      <t>カクスウチ</t>
    </rPh>
    <rPh sb="6" eb="8">
      <t>レイワ</t>
    </rPh>
    <rPh sb="10" eb="12">
      <t>ネンド</t>
    </rPh>
    <rPh sb="12" eb="14">
      <t>ジテン</t>
    </rPh>
    <phoneticPr fontId="26"/>
  </si>
  <si>
    <t>※破砕可燃物とは、大型・不燃ごみ処理施設、南十勝環境衛生センター破砕設備からの可燃性の残渣をいう。</t>
    <rPh sb="1" eb="6">
      <t>ハサイカネンブツ</t>
    </rPh>
    <rPh sb="9" eb="11">
      <t>オオガタ</t>
    </rPh>
    <rPh sb="12" eb="14">
      <t>フネン</t>
    </rPh>
    <rPh sb="16" eb="20">
      <t>ショリシセツ</t>
    </rPh>
    <rPh sb="21" eb="24">
      <t>ミナミトカチ</t>
    </rPh>
    <rPh sb="24" eb="28">
      <t>カンキョウエイセイ</t>
    </rPh>
    <rPh sb="32" eb="36">
      <t>ハサイセツビ</t>
    </rPh>
    <rPh sb="39" eb="42">
      <t>カネンセイ</t>
    </rPh>
    <rPh sb="43" eb="45">
      <t>ザンサ</t>
    </rPh>
    <phoneticPr fontId="26"/>
  </si>
  <si>
    <t>※資源残渣とは、十勝リサイクルプラザ、南十勝環境衛生センター選別設備からの可燃性の残渣をいう。</t>
    <rPh sb="1" eb="5">
      <t>シゲンザンサ</t>
    </rPh>
    <rPh sb="8" eb="10">
      <t>トカチ</t>
    </rPh>
    <rPh sb="19" eb="22">
      <t>ミナミトカチ</t>
    </rPh>
    <rPh sb="22" eb="24">
      <t>カンキョウ</t>
    </rPh>
    <rPh sb="24" eb="26">
      <t>エイセイ</t>
    </rPh>
    <rPh sb="30" eb="34">
      <t>センベツセツビ</t>
    </rPh>
    <rPh sb="37" eb="40">
      <t>カネンセイ</t>
    </rPh>
    <rPh sb="41" eb="43">
      <t>ザンサ</t>
    </rPh>
    <phoneticPr fontId="26"/>
  </si>
  <si>
    <t>※肉骨粉とは、化成工場から搬入される一般廃棄物にあたる肉骨粉をいう。</t>
    <rPh sb="1" eb="4">
      <t>ニクコップン</t>
    </rPh>
    <rPh sb="7" eb="11">
      <t>カセイコウジョウ</t>
    </rPh>
    <rPh sb="13" eb="15">
      <t>ハンニュウ</t>
    </rPh>
    <rPh sb="18" eb="20">
      <t>イッパン</t>
    </rPh>
    <rPh sb="20" eb="23">
      <t>ハイキブツ</t>
    </rPh>
    <rPh sb="27" eb="30">
      <t>ニクコップン</t>
    </rPh>
    <phoneticPr fontId="26"/>
  </si>
  <si>
    <t>※表２の焼却処理施設の搬出量合計は、表１の焼却処理施設の資源化量と最終処分量の合計と一致させること。</t>
    <rPh sb="1" eb="2">
      <t>ヒョウ</t>
    </rPh>
    <rPh sb="11" eb="14">
      <t>ハンシュツリョウ</t>
    </rPh>
    <rPh sb="14" eb="16">
      <t>ゴウケイ</t>
    </rPh>
    <rPh sb="18" eb="19">
      <t>ヒョウ</t>
    </rPh>
    <rPh sb="28" eb="32">
      <t>シゲンカリョウ</t>
    </rPh>
    <rPh sb="33" eb="38">
      <t>サイシュウショブンリョウ</t>
    </rPh>
    <rPh sb="39" eb="41">
      <t>ゴウケイ</t>
    </rPh>
    <rPh sb="42" eb="44">
      <t>イッチ</t>
    </rPh>
    <phoneticPr fontId="26"/>
  </si>
  <si>
    <t>　　表３の大型・不燃ごみ処理施設の搬出量合計は、表１の大型・不燃ごみ処理施設の資源化量、最終処分量、</t>
    <rPh sb="2" eb="3">
      <t>ヒョウ</t>
    </rPh>
    <rPh sb="5" eb="7">
      <t>オオガタ</t>
    </rPh>
    <rPh sb="8" eb="10">
      <t>フネン</t>
    </rPh>
    <rPh sb="12" eb="14">
      <t>ショリ</t>
    </rPh>
    <rPh sb="14" eb="16">
      <t>シセツ</t>
    </rPh>
    <rPh sb="17" eb="22">
      <t>ハンシュツリョウゴウケイ</t>
    </rPh>
    <rPh sb="24" eb="25">
      <t>ヒョウ</t>
    </rPh>
    <rPh sb="27" eb="29">
      <t>オオガタ</t>
    </rPh>
    <rPh sb="30" eb="32">
      <t>フネン</t>
    </rPh>
    <rPh sb="34" eb="36">
      <t>ショリ</t>
    </rPh>
    <rPh sb="36" eb="38">
      <t>シセツ</t>
    </rPh>
    <rPh sb="39" eb="42">
      <t>シゲンカ</t>
    </rPh>
    <rPh sb="42" eb="43">
      <t>リョウ</t>
    </rPh>
    <rPh sb="44" eb="49">
      <t>サイシュウショブンリョウ</t>
    </rPh>
    <phoneticPr fontId="26"/>
  </si>
  <si>
    <t>　　及び表２の破砕可燃物（大型・不燃ごみ処理施設から搬入）の合計と一致させること。</t>
    <phoneticPr fontId="26"/>
  </si>
  <si>
    <t>　　最終処分の欄に「○」を記載すること。</t>
    <phoneticPr fontId="26"/>
  </si>
  <si>
    <t>※表３の大型・不燃ごみ処理施設からの搬出量について、資源化量に計上したものは資源化の欄に「○」を、最終処分量に計上したものには</t>
    <rPh sb="1" eb="2">
      <t>ヒョウ</t>
    </rPh>
    <rPh sb="4" eb="6">
      <t>オオガタ</t>
    </rPh>
    <rPh sb="7" eb="9">
      <t>フネン</t>
    </rPh>
    <rPh sb="11" eb="13">
      <t>ショリ</t>
    </rPh>
    <rPh sb="13" eb="15">
      <t>シセツ</t>
    </rPh>
    <rPh sb="18" eb="21">
      <t>ハンシュツリョウ</t>
    </rPh>
    <rPh sb="26" eb="30">
      <t>シゲンカリョウ</t>
    </rPh>
    <rPh sb="31" eb="33">
      <t>ケイジョウ</t>
    </rPh>
    <rPh sb="38" eb="41">
      <t>シゲンカ</t>
    </rPh>
    <rPh sb="42" eb="43">
      <t>ラン</t>
    </rPh>
    <rPh sb="49" eb="54">
      <t>サイシュウショブンリョウ</t>
    </rPh>
    <rPh sb="55" eb="57">
      <t>ケイジョウ</t>
    </rPh>
    <phoneticPr fontId="26"/>
  </si>
  <si>
    <t>単位：％</t>
    <rPh sb="0" eb="2">
      <t>タンイ</t>
    </rPh>
    <phoneticPr fontId="26"/>
  </si>
  <si>
    <t>操炉計画（令和10年度）</t>
    <rPh sb="0" eb="2">
      <t>ミサオロ</t>
    </rPh>
    <rPh sb="2" eb="4">
      <t>ケイカク</t>
    </rPh>
    <rPh sb="5" eb="7">
      <t>レイワ</t>
    </rPh>
    <rPh sb="9" eb="11">
      <t>ネンド</t>
    </rPh>
    <phoneticPr fontId="26"/>
  </si>
  <si>
    <t>2　ごみ質の推移</t>
    <rPh sb="4" eb="5">
      <t>シツ</t>
    </rPh>
    <rPh sb="6" eb="8">
      <t>スイイ</t>
    </rPh>
    <phoneticPr fontId="26"/>
  </si>
  <si>
    <t>※10：実稼働時に売電電力量を算定する時点では、DCSにて算定する低位発熱量（蒸発量から逆算する想定値）の日平均値をもとに、「2 ごみ質の推移」のごみ質区分設定（①～⑦）を行う。</t>
    <rPh sb="78" eb="80">
      <t>セッテイ</t>
    </rPh>
    <phoneticPr fontId="26"/>
  </si>
  <si>
    <t>*</t>
    <phoneticPr fontId="26"/>
  </si>
  <si>
    <t>※9：「2　ごみ質の推移」に示す数値（①～⑦）の考え方については、様式第14号-2-1（別紙1）に示すとおりである。</t>
    <phoneticPr fontId="26"/>
  </si>
  <si>
    <t>焼却処理施設プラント動力</t>
    <rPh sb="0" eb="6">
      <t>ショウキャクショリシセツ</t>
    </rPh>
    <rPh sb="10" eb="12">
      <t>ドウリョク</t>
    </rPh>
    <phoneticPr fontId="26"/>
  </si>
  <si>
    <t>※4：「焼却処理施設プラント動力」の平均負荷率の欄には、ごみ質（①～⑦）に応じた平均負荷率を記述すること。</t>
    <rPh sb="4" eb="10">
      <t>ショウキャクショリシセツ</t>
    </rPh>
    <rPh sb="14" eb="16">
      <t>ドウリョク</t>
    </rPh>
    <rPh sb="18" eb="20">
      <t>ヘイキン</t>
    </rPh>
    <rPh sb="20" eb="22">
      <t>フカ</t>
    </rPh>
    <rPh sb="22" eb="23">
      <t>リツ</t>
    </rPh>
    <rPh sb="24" eb="25">
      <t>ラン</t>
    </rPh>
    <rPh sb="30" eb="31">
      <t>シツ</t>
    </rPh>
    <rPh sb="37" eb="38">
      <t>オウ</t>
    </rPh>
    <rPh sb="40" eb="42">
      <t>ヘイキン</t>
    </rPh>
    <rPh sb="42" eb="44">
      <t>フカ</t>
    </rPh>
    <rPh sb="44" eb="45">
      <t>リツ</t>
    </rPh>
    <rPh sb="46" eb="48">
      <t>キジュツ</t>
    </rPh>
    <phoneticPr fontId="26"/>
  </si>
  <si>
    <t>焼却処理
施設
（炉）</t>
    <rPh sb="2" eb="4">
      <t>ショリ</t>
    </rPh>
    <rPh sb="9" eb="10">
      <t>ロ</t>
    </rPh>
    <phoneticPr fontId="26"/>
  </si>
  <si>
    <t>大型・不燃
ごみ処理
施設</t>
    <rPh sb="0" eb="2">
      <t>オオガタ</t>
    </rPh>
    <rPh sb="3" eb="5">
      <t>フネン</t>
    </rPh>
    <rPh sb="8" eb="10">
      <t>ショリ</t>
    </rPh>
    <rPh sb="11" eb="13">
      <t>シセツ</t>
    </rPh>
    <phoneticPr fontId="26"/>
  </si>
  <si>
    <t>５．電力量（自動計算）</t>
    <rPh sb="2" eb="4">
      <t>デンリョク</t>
    </rPh>
    <rPh sb="4" eb="5">
      <t>リョウ</t>
    </rPh>
    <rPh sb="6" eb="8">
      <t>ジドウ</t>
    </rPh>
    <rPh sb="8" eb="10">
      <t>ケイサン</t>
    </rPh>
    <phoneticPr fontId="26"/>
  </si>
  <si>
    <r>
      <t xml:space="preserve">※3：上記に記述する設備電力、平均負荷率等の設定は、入札説明書 </t>
    </r>
    <r>
      <rPr>
        <sz val="11"/>
        <rFont val="ＭＳ Ｐゴシック"/>
        <family val="3"/>
        <charset val="128"/>
      </rPr>
      <t>「第６　提出書類」にて提出を求める施設計画図書と整合を図ること。</t>
    </r>
    <rPh sb="3" eb="5">
      <t>ジョウキ</t>
    </rPh>
    <rPh sb="6" eb="8">
      <t>キジュツ</t>
    </rPh>
    <rPh sb="10" eb="12">
      <t>セツビ</t>
    </rPh>
    <rPh sb="12" eb="14">
      <t>デンリョク</t>
    </rPh>
    <rPh sb="15" eb="17">
      <t>ヘイキン</t>
    </rPh>
    <rPh sb="17" eb="19">
      <t>フカ</t>
    </rPh>
    <rPh sb="19" eb="20">
      <t>リツ</t>
    </rPh>
    <rPh sb="20" eb="21">
      <t>トウ</t>
    </rPh>
    <rPh sb="22" eb="24">
      <t>セッテイ</t>
    </rPh>
    <rPh sb="26" eb="28">
      <t>ニュウサツ</t>
    </rPh>
    <rPh sb="28" eb="31">
      <t>セツメイショ</t>
    </rPh>
    <rPh sb="33" eb="34">
      <t>ダイ</t>
    </rPh>
    <rPh sb="36" eb="38">
      <t>テイシュツ</t>
    </rPh>
    <rPh sb="38" eb="40">
      <t>ショルイ</t>
    </rPh>
    <rPh sb="43" eb="45">
      <t>テイシュツ</t>
    </rPh>
    <rPh sb="46" eb="47">
      <t>モト</t>
    </rPh>
    <rPh sb="49" eb="51">
      <t>シセツ</t>
    </rPh>
    <rPh sb="51" eb="53">
      <t>ケイカク</t>
    </rPh>
    <rPh sb="53" eb="55">
      <t>トショ</t>
    </rPh>
    <rPh sb="56" eb="58">
      <t>セイゴウ</t>
    </rPh>
    <rPh sb="59" eb="60">
      <t>ハカ</t>
    </rPh>
    <phoneticPr fontId="26"/>
  </si>
  <si>
    <t>※2：発電効率は、エネルギー回収型廃棄物処理施設整備</t>
    <rPh sb="3" eb="5">
      <t>ハツデン</t>
    </rPh>
    <rPh sb="5" eb="7">
      <t>コウリツ</t>
    </rPh>
    <rPh sb="14" eb="17">
      <t>カイシュウガタ</t>
    </rPh>
    <rPh sb="17" eb="20">
      <t>ハイキブツ</t>
    </rPh>
    <rPh sb="20" eb="22">
      <t>ショリ</t>
    </rPh>
    <rPh sb="22" eb="24">
      <t>シセツ</t>
    </rPh>
    <rPh sb="24" eb="26">
      <t>セイビ</t>
    </rPh>
    <phoneticPr fontId="26"/>
  </si>
  <si>
    <t>　　　マニュアル（令和3年4月改訂、環境省）に定義された方法で</t>
    <rPh sb="23" eb="25">
      <t>テイギ</t>
    </rPh>
    <rPh sb="28" eb="30">
      <t>ホウホウ</t>
    </rPh>
    <phoneticPr fontId="26"/>
  </si>
  <si>
    <t>　　　算出される値を記述すること。</t>
    <rPh sb="3" eb="5">
      <t>サンシュツ</t>
    </rPh>
    <phoneticPr fontId="26"/>
  </si>
  <si>
    <t>４．売電量及び送電端効率（自動計算）</t>
    <rPh sb="2" eb="5">
      <t>バイデンリョウ</t>
    </rPh>
    <rPh sb="5" eb="6">
      <t>オヨ</t>
    </rPh>
    <rPh sb="7" eb="10">
      <t>ソウデンタン</t>
    </rPh>
    <rPh sb="10" eb="12">
      <t>コウリツ</t>
    </rPh>
    <rPh sb="13" eb="17">
      <t>ジドウケイサン</t>
    </rPh>
    <phoneticPr fontId="26"/>
  </si>
  <si>
    <t>年間売電量</t>
    <rPh sb="0" eb="2">
      <t>ネンカン</t>
    </rPh>
    <rPh sb="2" eb="4">
      <t>バイデン</t>
    </rPh>
    <rPh sb="4" eb="5">
      <t>リョウ</t>
    </rPh>
    <phoneticPr fontId="26"/>
  </si>
  <si>
    <t>送電端効率</t>
    <rPh sb="0" eb="5">
      <t>ソウデンタンコウリツ</t>
    </rPh>
    <phoneticPr fontId="26"/>
  </si>
  <si>
    <t>※2：本表の値は様式第14号-2-1（別紙2）及び本別紙1の「１．」、「２．」の入力によって自動計算されるものである。</t>
    <rPh sb="3" eb="5">
      <t>ホンヒョウ</t>
    </rPh>
    <rPh sb="6" eb="7">
      <t>アタイ</t>
    </rPh>
    <rPh sb="19" eb="21">
      <t>ベッシ</t>
    </rPh>
    <rPh sb="23" eb="24">
      <t>オヨ</t>
    </rPh>
    <rPh sb="25" eb="26">
      <t>ホン</t>
    </rPh>
    <rPh sb="26" eb="28">
      <t>ベッシ</t>
    </rPh>
    <rPh sb="40" eb="42">
      <t>ニュウリョク</t>
    </rPh>
    <rPh sb="46" eb="48">
      <t>ジドウ</t>
    </rPh>
    <rPh sb="48" eb="50">
      <t>ケイサン</t>
    </rPh>
    <phoneticPr fontId="26"/>
  </si>
  <si>
    <t>※1：左記の値は様式第14号-2-1（別紙2）及び本別紙1の</t>
    <rPh sb="3" eb="5">
      <t>サキ</t>
    </rPh>
    <rPh sb="6" eb="7">
      <t>アタイ</t>
    </rPh>
    <rPh sb="19" eb="21">
      <t>ベッシ</t>
    </rPh>
    <rPh sb="23" eb="24">
      <t>オヨ</t>
    </rPh>
    <rPh sb="25" eb="26">
      <t>ホン</t>
    </rPh>
    <rPh sb="26" eb="28">
      <t>ベッシ</t>
    </rPh>
    <phoneticPr fontId="26"/>
  </si>
  <si>
    <t>　　　「１．」～「３．」の入力によって自動計算されるものである。</t>
    <phoneticPr fontId="26"/>
  </si>
  <si>
    <t>なお、赤線で示す範囲（例えば⑥であれば、6,183kJ/kg から 7,150kJ/kg まで)の低位発熱量は、6,667kJ/kg を代表値とする。</t>
    <rPh sb="3" eb="5">
      <t>アカセン</t>
    </rPh>
    <rPh sb="6" eb="7">
      <t>シメ</t>
    </rPh>
    <rPh sb="8" eb="10">
      <t>ハンイ</t>
    </rPh>
    <rPh sb="11" eb="12">
      <t>タト</t>
    </rPh>
    <rPh sb="49" eb="51">
      <t>テイイ</t>
    </rPh>
    <rPh sb="51" eb="53">
      <t>ハツネツ</t>
    </rPh>
    <rPh sb="53" eb="54">
      <t>リョウ</t>
    </rPh>
    <rPh sb="68" eb="70">
      <t>ダイヒョウ</t>
    </rPh>
    <rPh sb="70" eb="71">
      <t>チ</t>
    </rPh>
    <phoneticPr fontId="26"/>
  </si>
  <si>
    <t>※2：下図に示す各ごみ質の出現頻度は、様式第14号-2-1（別紙2）の「2　ごみ質の推移」に反映している。</t>
    <rPh sb="3" eb="5">
      <t>カズ</t>
    </rPh>
    <rPh sb="6" eb="7">
      <t>シメ</t>
    </rPh>
    <rPh sb="8" eb="9">
      <t>カク</t>
    </rPh>
    <rPh sb="11" eb="12">
      <t>シツ</t>
    </rPh>
    <rPh sb="13" eb="15">
      <t>シュツゲン</t>
    </rPh>
    <rPh sb="15" eb="17">
      <t>ヒンド</t>
    </rPh>
    <rPh sb="30" eb="32">
      <t>ベッシ</t>
    </rPh>
    <rPh sb="40" eb="41">
      <t>シツ</t>
    </rPh>
    <rPh sb="42" eb="44">
      <t>スイイ</t>
    </rPh>
    <rPh sb="46" eb="48">
      <t>ハンエイ</t>
    </rPh>
    <phoneticPr fontId="26"/>
  </si>
  <si>
    <t>※6：焼却処理施設への日搬入量は、「焼却処理施設搬入ごみ量」に示す値とする。なお、この量には大型・不燃ごみ処理施設から移送される破砕可燃物を含む。</t>
    <rPh sb="11" eb="12">
      <t>ニチ</t>
    </rPh>
    <rPh sb="12" eb="14">
      <t>ハンニュウ</t>
    </rPh>
    <rPh sb="14" eb="15">
      <t>リョウ</t>
    </rPh>
    <rPh sb="31" eb="32">
      <t>シメ</t>
    </rPh>
    <rPh sb="33" eb="34">
      <t>アタイ</t>
    </rPh>
    <rPh sb="43" eb="44">
      <t>リョウ</t>
    </rPh>
    <rPh sb="59" eb="61">
      <t>イソウ</t>
    </rPh>
    <rPh sb="64" eb="69">
      <t>ハサイカネンブツ</t>
    </rPh>
    <rPh sb="70" eb="71">
      <t>フク</t>
    </rPh>
    <phoneticPr fontId="26"/>
  </si>
  <si>
    <t>※3：外気温度8.2℃（年平均気温（令和3年度、帯広測候所））と</t>
    <rPh sb="12" eb="15">
      <t>ネンヘイキン</t>
    </rPh>
    <rPh sb="13" eb="14">
      <t>ガンネン</t>
    </rPh>
    <rPh sb="18" eb="20">
      <t>レイワ</t>
    </rPh>
    <rPh sb="21" eb="23">
      <t>ネンド</t>
    </rPh>
    <rPh sb="22" eb="23">
      <t>ド</t>
    </rPh>
    <rPh sb="24" eb="26">
      <t>オビヒロ</t>
    </rPh>
    <rPh sb="26" eb="29">
      <t>ソッコウジョ</t>
    </rPh>
    <phoneticPr fontId="26"/>
  </si>
  <si>
    <t>　　　すること。</t>
    <phoneticPr fontId="26"/>
  </si>
  <si>
    <t>様式第14号-2-1（別紙2）による稼働日数を入力</t>
    <rPh sb="0" eb="2">
      <t>ヨウシキ</t>
    </rPh>
    <rPh sb="2" eb="3">
      <t>ダイ</t>
    </rPh>
    <rPh sb="5" eb="6">
      <t>ゴウ</t>
    </rPh>
    <rPh sb="11" eb="13">
      <t>ベッシ</t>
    </rPh>
    <rPh sb="18" eb="22">
      <t>カドウニッスウ</t>
    </rPh>
    <rPh sb="23" eb="25">
      <t>ニュウリョク</t>
    </rPh>
    <phoneticPr fontId="26"/>
  </si>
  <si>
    <r>
      <t>t-CO</t>
    </r>
    <r>
      <rPr>
        <vertAlign val="subscript"/>
        <sz val="11"/>
        <rFont val="ＭＳ Ｐゴシック"/>
        <family val="3"/>
        <charset val="128"/>
      </rPr>
      <t>2</t>
    </r>
    <r>
      <rPr>
        <sz val="11"/>
        <rFont val="ＭＳ Ｐゴシック"/>
        <family val="3"/>
        <charset val="128"/>
      </rPr>
      <t>/ｔ</t>
    </r>
    <phoneticPr fontId="26"/>
  </si>
  <si>
    <r>
      <t>t-CO</t>
    </r>
    <r>
      <rPr>
        <vertAlign val="subscript"/>
        <sz val="11"/>
        <rFont val="ＭＳ Ｐゴシック"/>
        <family val="3"/>
        <charset val="128"/>
      </rPr>
      <t>2</t>
    </r>
    <r>
      <rPr>
        <sz val="11"/>
        <rFont val="ＭＳ Ｐゴシック"/>
        <family val="3"/>
        <charset val="128"/>
      </rPr>
      <t>/kL</t>
    </r>
    <phoneticPr fontId="26"/>
  </si>
  <si>
    <t>繰越欠損金のうちの控除額</t>
    <rPh sb="0" eb="5">
      <t>クリコシケッソンキン</t>
    </rPh>
    <rPh sb="9" eb="11">
      <t>コウジョ</t>
    </rPh>
    <rPh sb="11" eb="12">
      <t>ガク</t>
    </rPh>
    <phoneticPr fontId="26"/>
  </si>
  <si>
    <t>課税所得（＝⑦-控除額）</t>
    <rPh sb="0" eb="2">
      <t>カゼイ</t>
    </rPh>
    <rPh sb="2" eb="4">
      <t>ショトク</t>
    </rPh>
    <rPh sb="8" eb="11">
      <t>コウジョガク</t>
    </rPh>
    <phoneticPr fontId="26"/>
  </si>
  <si>
    <t>様式第14号-2-2（別紙）</t>
    <rPh sb="0" eb="2">
      <t>ヨウシキ</t>
    </rPh>
    <rPh sb="2" eb="3">
      <t>ダイ</t>
    </rPh>
    <rPh sb="5" eb="6">
      <t>ゴウ</t>
    </rPh>
    <rPh sb="11" eb="13">
      <t>ベッシ</t>
    </rPh>
    <phoneticPr fontId="26"/>
  </si>
  <si>
    <t>【エネルギーの有効活用】脱炭素・省エネルギーの取組み</t>
    <rPh sb="12" eb="13">
      <t>ダツ</t>
    </rPh>
    <rPh sb="13" eb="15">
      <t>タンソ</t>
    </rPh>
    <phoneticPr fontId="26"/>
  </si>
  <si>
    <t>様式第14号-2-2（別紙）</t>
    <rPh sb="0" eb="3">
      <t>ヨウシキダイ</t>
    </rPh>
    <rPh sb="11" eb="13">
      <t>ベッシ</t>
    </rPh>
    <phoneticPr fontId="26"/>
  </si>
  <si>
    <t>【施設の安全性及び安定稼働】火災・爆発対策</t>
    <phoneticPr fontId="26"/>
  </si>
  <si>
    <t>【施設の安全性及び安定稼働】災害発生への備えと災害時の安全確保</t>
    <phoneticPr fontId="26"/>
  </si>
  <si>
    <t>【施設の安全性及び安定稼働】処理システムの信頼性</t>
    <phoneticPr fontId="26"/>
  </si>
  <si>
    <t>【施設の安全性及び安定稼働】基本性能の維持及びメンテナンス</t>
    <phoneticPr fontId="26"/>
  </si>
  <si>
    <t>【施設の安全性及び安定稼働】作業環境等</t>
    <phoneticPr fontId="26"/>
  </si>
  <si>
    <t>【混雑対策及び動線計画】混雑対策</t>
    <phoneticPr fontId="26"/>
  </si>
  <si>
    <t>【混雑対策及び動線計画】屋外配置動線計画</t>
    <phoneticPr fontId="26"/>
  </si>
  <si>
    <t>【混雑対策及び動線計画】屋内配置動線計画</t>
    <phoneticPr fontId="26"/>
  </si>
  <si>
    <t>【運転管理】搬入出・運転・維持管理</t>
    <phoneticPr fontId="26"/>
  </si>
  <si>
    <t>【運転管理】体制</t>
    <rPh sb="6" eb="8">
      <t>タイセイ</t>
    </rPh>
    <phoneticPr fontId="26"/>
  </si>
  <si>
    <t>【資源化と最終処分】資源化量の最大化と最終処分量の最小化</t>
    <phoneticPr fontId="26"/>
  </si>
  <si>
    <t>環境教育等　　※表紙</t>
    <rPh sb="0" eb="2">
      <t>カンキョウ</t>
    </rPh>
    <rPh sb="2" eb="4">
      <t>キョウイク</t>
    </rPh>
    <rPh sb="4" eb="5">
      <t>ナド</t>
    </rPh>
    <phoneticPr fontId="26"/>
  </si>
  <si>
    <t>【環境教育、環境学習】見学者対応及び環境学習計画</t>
    <phoneticPr fontId="26"/>
  </si>
  <si>
    <t>【工事計画】全体工事計画</t>
    <phoneticPr fontId="26"/>
  </si>
  <si>
    <t>【景観】デザイン及び景観</t>
    <phoneticPr fontId="26"/>
  </si>
  <si>
    <t>様式第15号-1</t>
    <phoneticPr fontId="26"/>
  </si>
  <si>
    <t>様式第15号-1-1</t>
    <phoneticPr fontId="26"/>
  </si>
  <si>
    <t>様式第15号-1-2</t>
    <phoneticPr fontId="26"/>
  </si>
  <si>
    <t>【リスクの管理及び対処方法】リスクの管理及び対処方法</t>
    <phoneticPr fontId="26"/>
  </si>
  <si>
    <t>様式第15号-3</t>
    <phoneticPr fontId="26"/>
  </si>
  <si>
    <t>様式第15号-3-1</t>
    <phoneticPr fontId="26"/>
  </si>
  <si>
    <t>様式第15号-3-1（別紙1）</t>
    <rPh sb="11" eb="13">
      <t>ベッシ</t>
    </rPh>
    <phoneticPr fontId="26"/>
  </si>
  <si>
    <t>様式第15号-3-1（別紙2）</t>
    <rPh sb="11" eb="13">
      <t>ベッシ</t>
    </rPh>
    <phoneticPr fontId="26"/>
  </si>
  <si>
    <t>様式第15号-3-1（別紙3）</t>
    <rPh sb="11" eb="13">
      <t>ベッシ</t>
    </rPh>
    <phoneticPr fontId="26"/>
  </si>
  <si>
    <t>様式第15号-3-1（別紙4）</t>
    <rPh sb="11" eb="13">
      <t>ベッシ</t>
    </rPh>
    <phoneticPr fontId="26"/>
  </si>
  <si>
    <t>様式第15号-3-1（別紙5）</t>
    <rPh sb="11" eb="13">
      <t>ベッシ</t>
    </rPh>
    <phoneticPr fontId="26"/>
  </si>
  <si>
    <t>様式第15号-3-1（別紙6）</t>
    <rPh sb="11" eb="13">
      <t>ベッシ</t>
    </rPh>
    <phoneticPr fontId="26"/>
  </si>
  <si>
    <t>様式第14号-1-4（別紙1）</t>
    <rPh sb="0" eb="2">
      <t>ヨウシキ</t>
    </rPh>
    <rPh sb="2" eb="3">
      <t>ダイ</t>
    </rPh>
    <rPh sb="11" eb="13">
      <t>ベッシ</t>
    </rPh>
    <phoneticPr fontId="26"/>
  </si>
  <si>
    <t>様式第14号-1-4（別紙2）</t>
    <rPh sb="0" eb="3">
      <t>ヨウシキダイ</t>
    </rPh>
    <rPh sb="11" eb="13">
      <t>ベッシ</t>
    </rPh>
    <phoneticPr fontId="26"/>
  </si>
  <si>
    <t>様式第14号-2-3（別紙1）</t>
    <rPh sb="11" eb="13">
      <t>ベッシ</t>
    </rPh>
    <phoneticPr fontId="26"/>
  </si>
  <si>
    <t>様式第14号-2-3（別紙2）</t>
    <rPh sb="11" eb="13">
      <t>ベッシ</t>
    </rPh>
    <phoneticPr fontId="26"/>
  </si>
  <si>
    <t>様式第15号-3-1（別紙7）</t>
    <rPh sb="11" eb="13">
      <t>ベッシ</t>
    </rPh>
    <phoneticPr fontId="26"/>
  </si>
  <si>
    <t>様式第15号-3-1（別紙8）</t>
    <rPh sb="11" eb="13">
      <t>ベッシ</t>
    </rPh>
    <phoneticPr fontId="26"/>
  </si>
  <si>
    <t>様式第14号-2-3（別紙1）</t>
    <rPh sb="5" eb="6">
      <t>ゴウ</t>
    </rPh>
    <rPh sb="11" eb="13">
      <t>ベッシ</t>
    </rPh>
    <phoneticPr fontId="26"/>
  </si>
  <si>
    <t>様式第14号-2-3（別紙2）</t>
    <phoneticPr fontId="26"/>
  </si>
  <si>
    <t>様式第15号-3-1（別紙2）</t>
    <phoneticPr fontId="26"/>
  </si>
  <si>
    <t>様式第15号-3-1（別紙3）</t>
    <phoneticPr fontId="26"/>
  </si>
  <si>
    <t>様式第15号-3-1（別紙7）</t>
    <phoneticPr fontId="26"/>
  </si>
  <si>
    <t>様式第14号-1-4（別紙1）</t>
    <rPh sb="11" eb="13">
      <t>ベッシ</t>
    </rPh>
    <phoneticPr fontId="26"/>
  </si>
  <si>
    <t>様式第14号-1-4（別紙2）</t>
    <rPh sb="11" eb="13">
      <t>ベッシ</t>
    </rPh>
    <phoneticPr fontId="26"/>
  </si>
  <si>
    <t>様式第15号-3-1（別紙1)との整合に留意すること。</t>
    <rPh sb="11" eb="13">
      <t>ベッシ</t>
    </rPh>
    <rPh sb="17" eb="19">
      <t>セイゴウ</t>
    </rPh>
    <rPh sb="20" eb="22">
      <t>リュウイ</t>
    </rPh>
    <phoneticPr fontId="26"/>
  </si>
  <si>
    <t>様式第13号及び様式第15号-3-1（別紙1）との整合に留意すること。</t>
    <rPh sb="6" eb="7">
      <t>オヨ</t>
    </rPh>
    <rPh sb="19" eb="21">
      <t>ベッシ</t>
    </rPh>
    <rPh sb="25" eb="27">
      <t>セイゴウ</t>
    </rPh>
    <rPh sb="28" eb="30">
      <t>リュウイ</t>
    </rPh>
    <phoneticPr fontId="26"/>
  </si>
  <si>
    <t>様式第13号、様式第15号-3-1（別紙1）との整合に留意すること。</t>
    <rPh sb="18" eb="20">
      <t>ベッシ</t>
    </rPh>
    <rPh sb="24" eb="26">
      <t>セイゴウ</t>
    </rPh>
    <rPh sb="27" eb="29">
      <t>リュウイ</t>
    </rPh>
    <phoneticPr fontId="26"/>
  </si>
  <si>
    <r>
      <t>様式第13号（別紙2及び別紙3）、様式第14号-1-10（別紙）、</t>
    </r>
    <r>
      <rPr>
        <sz val="9"/>
        <color theme="1"/>
        <rFont val="ＭＳ Ｐ明朝"/>
        <family val="1"/>
        <charset val="128"/>
      </rPr>
      <t>様式第15号-3-1(別紙2～6)</t>
    </r>
    <r>
      <rPr>
        <sz val="9"/>
        <rFont val="ＭＳ Ｐ明朝"/>
        <family val="1"/>
        <charset val="128"/>
      </rPr>
      <t>との整合に留意すること。</t>
    </r>
    <rPh sb="7" eb="9">
      <t>ベッシ</t>
    </rPh>
    <rPh sb="10" eb="11">
      <t>オヨ</t>
    </rPh>
    <rPh sb="12" eb="14">
      <t>ベッシ</t>
    </rPh>
    <rPh sb="29" eb="31">
      <t>ベッシ</t>
    </rPh>
    <rPh sb="44" eb="46">
      <t>ベッシ</t>
    </rPh>
    <rPh sb="52" eb="54">
      <t>セイゴウ</t>
    </rPh>
    <rPh sb="55" eb="57">
      <t>リュウイ</t>
    </rPh>
    <phoneticPr fontId="26"/>
  </si>
  <si>
    <t>　様式第13号、様式第15号-3-1（別紙1及び別紙4）との整合に留意すること。</t>
    <rPh sb="19" eb="21">
      <t>ベッシ</t>
    </rPh>
    <rPh sb="22" eb="23">
      <t>オヨ</t>
    </rPh>
    <rPh sb="24" eb="26">
      <t>ベッシ</t>
    </rPh>
    <rPh sb="30" eb="32">
      <t>セイゴウ</t>
    </rPh>
    <rPh sb="33" eb="35">
      <t>リュウイ</t>
    </rPh>
    <phoneticPr fontId="26"/>
  </si>
  <si>
    <t>地域貢献　　※表紙</t>
    <rPh sb="0" eb="2">
      <t>チイキ</t>
    </rPh>
    <rPh sb="2" eb="4">
      <t>コウケン</t>
    </rPh>
    <phoneticPr fontId="26"/>
  </si>
  <si>
    <t>十勝圏複合事務組合中間処理施設施設運営業務に係る対価( = ① + ②)</t>
    <rPh sb="19" eb="21">
      <t>ギョウム</t>
    </rPh>
    <rPh sb="22" eb="23">
      <t>カカ</t>
    </rPh>
    <rPh sb="24" eb="26">
      <t>タイカ</t>
    </rPh>
    <phoneticPr fontId="26"/>
  </si>
  <si>
    <t>大型・不燃ごみ処理施設</t>
    <rPh sb="0" eb="2">
      <t>オオガタ</t>
    </rPh>
    <rPh sb="3" eb="5">
      <t>フネン</t>
    </rPh>
    <rPh sb="7" eb="11">
      <t>ショリシセツ</t>
    </rPh>
    <phoneticPr fontId="26"/>
  </si>
  <si>
    <t>【事業収支計画】経営計画・事業収支計画</t>
    <phoneticPr fontId="26"/>
  </si>
  <si>
    <t>様式第13号、様式第13号（別紙1及び別紙2）、様式第15号-3-1（別紙1～6)との整合に留意すること。</t>
    <phoneticPr fontId="26"/>
  </si>
  <si>
    <t>様式第13号、様式第13号（別紙3）、様式第15号-3-1(別紙1～6)との整合に留意すること。</t>
    <phoneticPr fontId="26"/>
  </si>
  <si>
    <t>％（様式第14号-2-1（別紙2）の条件下）</t>
    <phoneticPr fontId="26"/>
  </si>
  <si>
    <t>kWh/年（様式第14号-2-1（別紙2）の条件下）</t>
    <rPh sb="4" eb="5">
      <t>ネン</t>
    </rPh>
    <phoneticPr fontId="26"/>
  </si>
  <si>
    <t>％（様式第14号-2-1（別紙2）の条件下）</t>
    <rPh sb="13" eb="15">
      <t>ベッシ</t>
    </rPh>
    <rPh sb="18" eb="20">
      <t>ジョウケン</t>
    </rPh>
    <rPh sb="20" eb="21">
      <t>シタ</t>
    </rPh>
    <phoneticPr fontId="26"/>
  </si>
  <si>
    <t>A4版・縦　4ページ</t>
    <rPh sb="2" eb="3">
      <t>バン</t>
    </rPh>
    <rPh sb="4" eb="5">
      <t>タテ</t>
    </rPh>
    <phoneticPr fontId="26"/>
  </si>
  <si>
    <t>令和５年３月</t>
    <rPh sb="0" eb="2">
      <t>レイワ</t>
    </rPh>
    <rPh sb="3" eb="4">
      <t>ネン</t>
    </rPh>
    <rPh sb="5" eb="6">
      <t>ガツ</t>
    </rPh>
    <phoneticPr fontId="70"/>
  </si>
  <si>
    <t>※4　維持補修スケジュール欄は、該当する年度に○印をつけ、各年度の施設ごとの維持補修費の合計金額を維持補修費欄に記入すること。</t>
    <rPh sb="3" eb="7">
      <t>イジホシュウ</t>
    </rPh>
    <rPh sb="13" eb="14">
      <t>ラン</t>
    </rPh>
    <rPh sb="16" eb="18">
      <t>ガイトウ</t>
    </rPh>
    <rPh sb="20" eb="22">
      <t>ネンド</t>
    </rPh>
    <rPh sb="24" eb="25">
      <t>ジルシ</t>
    </rPh>
    <rPh sb="29" eb="32">
      <t>カクネンド</t>
    </rPh>
    <rPh sb="33" eb="35">
      <t>シセツ</t>
    </rPh>
    <rPh sb="38" eb="40">
      <t>イジ</t>
    </rPh>
    <rPh sb="40" eb="42">
      <t>ホシュウ</t>
    </rPh>
    <rPh sb="42" eb="43">
      <t>ヒ</t>
    </rPh>
    <rPh sb="44" eb="46">
      <t>ゴウケイ</t>
    </rPh>
    <rPh sb="46" eb="48">
      <t>キンガク</t>
    </rPh>
    <rPh sb="49" eb="51">
      <t>イジ</t>
    </rPh>
    <rPh sb="51" eb="53">
      <t>ホシュウ</t>
    </rPh>
    <rPh sb="53" eb="54">
      <t>ヒ</t>
    </rPh>
    <rPh sb="54" eb="55">
      <t>ラン</t>
    </rPh>
    <rPh sb="56" eb="58">
      <t>キニュウ</t>
    </rPh>
    <phoneticPr fontId="26"/>
  </si>
  <si>
    <t>※5　必要に応じ枠、ページ数を増やして記入すること。</t>
    <rPh sb="8" eb="9">
      <t>ワク</t>
    </rPh>
    <rPh sb="13" eb="14">
      <t>スウ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</si>
</sst>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176" formatCode="#,##0_ "/>
    <numFmt numFmtId="177" formatCode="0.0%"/>
    <numFmt numFmtId="178" formatCode="#,##0_ ;[Red]\-#,##0\ "/>
    <numFmt numFmtId="179" formatCode="#,##0_);[Red]\(#,##0\)"/>
    <numFmt numFmtId="180" formatCode="0_ "/>
    <numFmt numFmtId="181" formatCode="&quot;$&quot;#,##0_);[Red]\(&quot;$&quot;#,##0\)"/>
    <numFmt numFmtId="182" formatCode="&quot;$&quot;#,##0.00_);[Red]\(&quot;$&quot;#,##0.00\)"/>
    <numFmt numFmtId="183" formatCode="0.0_ "/>
    <numFmt numFmtId="184" formatCode="#,##0.0;[Red]\-#,##0.0"/>
    <numFmt numFmtId="185" formatCode="0_);[Red]\(0\)"/>
    <numFmt numFmtId="186" formatCode="#,##0.0;[Red]#,##0.0"/>
    <numFmt numFmtId="187" formatCode="#,##0.0_);[Red]\(#,##0.0\)"/>
    <numFmt numFmtId="188" formatCode="&quot;φ&quot;0.0"/>
    <numFmt numFmtId="189" formatCode="_(&quot;$&quot;* #,##0_);_(&quot;$&quot;* \(#,##0\);_(&quot;$&quot;* &quot;-&quot;_);_(@_)"/>
    <numFmt numFmtId="190" formatCode="#,##0&quot; $&quot;;[Red]\-#,##0&quot; $&quot;"/>
    <numFmt numFmtId="191" formatCode="000"/>
    <numFmt numFmtId="192" formatCode="#,##0&quot; kJ/kg&quot;;[Red]\-#,##0"/>
    <numFmt numFmtId="193" formatCode="#,##0.000;[Red]\-#,##0.000"/>
  </numFmts>
  <fonts count="109">
    <font>
      <sz val="11"/>
      <name val="ＭＳ Ｐゴシック"/>
      <family val="3"/>
      <charset val="128"/>
    </font>
    <font>
      <sz val="11"/>
      <color indexed="8"/>
      <name val="ＭＳ Ｐゴシック"/>
      <family val="3"/>
      <charset val="128"/>
    </font>
    <font>
      <sz val="11"/>
      <color indexed="9"/>
      <name val="ＭＳ Ｐゴシック"/>
      <family val="3"/>
      <charset val="128"/>
    </font>
    <font>
      <sz val="10.5"/>
      <name val="明朝"/>
      <family val="1"/>
      <charset val="128"/>
    </font>
    <font>
      <sz val="10"/>
      <name val="MS Sans Serif"/>
      <family val="2"/>
    </font>
    <font>
      <b/>
      <sz val="12"/>
      <name val="Arial"/>
      <family val="2"/>
    </font>
    <font>
      <sz val="10"/>
      <name val="Arial"/>
      <family val="2"/>
    </font>
    <font>
      <sz val="14"/>
      <name val="System"/>
      <family val="2"/>
    </font>
    <font>
      <b/>
      <sz val="11"/>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sz val="12"/>
      <name val="ＭＳ Ｐゴシック"/>
      <family val="3"/>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9"/>
      <name val="ＭＳ Ｐ明朝"/>
      <family val="1"/>
      <charset val="128"/>
    </font>
    <font>
      <sz val="10"/>
      <name val="ＭＳ ゴシック"/>
      <family val="3"/>
      <charset val="128"/>
    </font>
    <font>
      <b/>
      <sz val="11"/>
      <color indexed="43"/>
      <name val="ＭＳ Ｐゴシック"/>
      <family val="3"/>
      <charset val="128"/>
    </font>
    <font>
      <b/>
      <sz val="11"/>
      <name val="ＭＳ Ｐゴシック"/>
      <family val="3"/>
      <charset val="128"/>
    </font>
    <font>
      <sz val="10"/>
      <name val="ＭＳ Ｐゴシック"/>
      <family val="3"/>
      <charset val="128"/>
    </font>
    <font>
      <i/>
      <sz val="10"/>
      <name val="ＭＳ Ｐ明朝"/>
      <family val="1"/>
      <charset val="128"/>
    </font>
    <font>
      <sz val="10"/>
      <name val="ＭＳ Ｐ明朝"/>
      <family val="1"/>
      <charset val="128"/>
    </font>
    <font>
      <b/>
      <sz val="10"/>
      <name val="ＭＳ Ｐゴシック"/>
      <family val="3"/>
      <charset val="128"/>
    </font>
    <font>
      <sz val="9"/>
      <name val="ＭＳ ゴシック"/>
      <family val="3"/>
      <charset val="128"/>
    </font>
    <font>
      <sz val="9"/>
      <name val="ＭＳ Ｐゴシック"/>
      <family val="3"/>
      <charset val="128"/>
    </font>
    <font>
      <sz val="14"/>
      <name val="ＭＳ ゴシック"/>
      <family val="3"/>
      <charset val="128"/>
    </font>
    <font>
      <sz val="11"/>
      <name val="ＭＳ ゴシック"/>
      <family val="3"/>
      <charset val="128"/>
    </font>
    <font>
      <b/>
      <sz val="10"/>
      <color indexed="43"/>
      <name val="ＭＳ Ｐゴシック"/>
      <family val="3"/>
      <charset val="128"/>
    </font>
    <font>
      <sz val="10"/>
      <color indexed="43"/>
      <name val="ＭＳ Ｐゴシック"/>
      <family val="3"/>
      <charset val="128"/>
    </font>
    <font>
      <sz val="11"/>
      <name val="ＭＳ Ｐ明朝"/>
      <family val="1"/>
      <charset val="128"/>
    </font>
    <font>
      <sz val="12"/>
      <name val="ＭＳ Ｐ明朝"/>
      <family val="1"/>
      <charset val="128"/>
    </font>
    <font>
      <sz val="10"/>
      <name val="Century"/>
      <family val="1"/>
    </font>
    <font>
      <sz val="11"/>
      <color indexed="43"/>
      <name val="ＭＳ Ｐゴシック"/>
      <family val="3"/>
      <charset val="128"/>
    </font>
    <font>
      <b/>
      <sz val="14"/>
      <name val="ＭＳ Ｐ明朝"/>
      <family val="1"/>
      <charset val="128"/>
    </font>
    <font>
      <sz val="14"/>
      <name val="ＭＳ Ｐ明朝"/>
      <family val="1"/>
      <charset val="128"/>
    </font>
    <font>
      <b/>
      <sz val="10"/>
      <color indexed="43"/>
      <name val="ＭＳ Ｐ明朝"/>
      <family val="1"/>
      <charset val="128"/>
    </font>
    <font>
      <sz val="10"/>
      <color indexed="43"/>
      <name val="ＭＳ Ｐ明朝"/>
      <family val="1"/>
      <charset val="128"/>
    </font>
    <font>
      <b/>
      <sz val="10"/>
      <name val="ＭＳ Ｐ明朝"/>
      <family val="1"/>
      <charset val="128"/>
    </font>
    <font>
      <sz val="8"/>
      <name val="ＭＳ Ｐ明朝"/>
      <family val="1"/>
      <charset val="128"/>
    </font>
    <font>
      <b/>
      <sz val="11"/>
      <name val="ＭＳ Ｐ明朝"/>
      <family val="1"/>
      <charset val="128"/>
    </font>
    <font>
      <sz val="12"/>
      <name val="ＭＳ ゴシック"/>
      <family val="3"/>
      <charset val="128"/>
    </font>
    <font>
      <sz val="11"/>
      <color indexed="43"/>
      <name val="ＭＳ ゴシック"/>
      <family val="3"/>
      <charset val="128"/>
    </font>
    <font>
      <sz val="10"/>
      <color indexed="43"/>
      <name val="ＭＳ ゴシック"/>
      <family val="3"/>
      <charset val="128"/>
    </font>
    <font>
      <sz val="22"/>
      <name val="ＭＳ ゴシック"/>
      <family val="3"/>
      <charset val="128"/>
    </font>
    <font>
      <i/>
      <sz val="10"/>
      <name val="ＭＳ Ｐゴシック"/>
      <family val="3"/>
      <charset val="128"/>
    </font>
    <font>
      <sz val="6"/>
      <name val="ＭＳ 明朝"/>
      <family val="1"/>
      <charset val="128"/>
    </font>
    <font>
      <sz val="16"/>
      <name val="ＭＳ ゴシック"/>
      <family val="3"/>
      <charset val="128"/>
    </font>
    <font>
      <sz val="20"/>
      <name val="ＭＳ ゴシック"/>
      <family val="3"/>
      <charset val="128"/>
    </font>
    <font>
      <sz val="18"/>
      <color indexed="8"/>
      <name val="ＭＳ Ｐゴシック"/>
      <family val="3"/>
      <charset val="128"/>
    </font>
    <font>
      <b/>
      <sz val="9"/>
      <name val="ＭＳ Ｐ明朝"/>
      <family val="1"/>
      <charset val="128"/>
    </font>
    <font>
      <sz val="10"/>
      <color indexed="8"/>
      <name val="ＭＳ Ｐゴシック"/>
      <family val="3"/>
      <charset val="128"/>
    </font>
    <font>
      <sz val="10"/>
      <name val="ＭＳ Ｐゴシック"/>
      <family val="3"/>
      <charset val="128"/>
    </font>
    <font>
      <sz val="14"/>
      <name val="ＭＳ Ｐゴシック"/>
      <family val="3"/>
      <charset val="128"/>
    </font>
    <font>
      <b/>
      <sz val="12"/>
      <name val="ＭＳ 明朝"/>
      <family val="1"/>
      <charset val="128"/>
    </font>
    <font>
      <sz val="20"/>
      <name val="ＭＳ Ｐゴシック"/>
      <family val="3"/>
      <charset val="128"/>
    </font>
    <font>
      <sz val="16"/>
      <name val="ＭＳ Ｐゴシック"/>
      <family val="3"/>
      <charset val="128"/>
    </font>
    <font>
      <sz val="9"/>
      <name val="Times New Roman"/>
      <family val="1"/>
    </font>
    <font>
      <sz val="8"/>
      <name val="Arial"/>
      <family val="2"/>
    </font>
    <font>
      <sz val="8"/>
      <color indexed="16"/>
      <name val="Century Schoolbook"/>
      <family val="1"/>
    </font>
    <font>
      <b/>
      <i/>
      <sz val="10"/>
      <name val="Times New Roman"/>
      <family val="1"/>
    </font>
    <font>
      <b/>
      <sz val="9"/>
      <name val="Times New Roman"/>
      <family val="1"/>
    </font>
    <font>
      <b/>
      <sz val="10"/>
      <color indexed="43"/>
      <name val="ＭＳ 明朝"/>
      <family val="1"/>
      <charset val="128"/>
    </font>
    <font>
      <sz val="11"/>
      <color indexed="12"/>
      <name val="ＭＳ Ｐゴシック"/>
      <family val="3"/>
      <charset val="128"/>
    </font>
    <font>
      <sz val="8"/>
      <name val="ＭＳ Ｐゴシック"/>
      <family val="3"/>
      <charset val="128"/>
    </font>
    <font>
      <vertAlign val="superscript"/>
      <sz val="10"/>
      <color indexed="8"/>
      <name val="ＭＳ Ｐゴシック"/>
      <family val="3"/>
      <charset val="128"/>
    </font>
    <font>
      <b/>
      <sz val="10"/>
      <color indexed="8"/>
      <name val="ＭＳ Ｐゴシック"/>
      <family val="3"/>
      <charset val="128"/>
    </font>
    <font>
      <sz val="5"/>
      <name val="ＭＳ Ｐゴシック"/>
      <family val="3"/>
      <charset val="128"/>
    </font>
    <font>
      <sz val="7"/>
      <name val="ＭＳ Ｐゴシック"/>
      <family val="3"/>
      <charset val="128"/>
    </font>
    <font>
      <u/>
      <sz val="12"/>
      <name val="ＭＳ 明朝"/>
      <family val="1"/>
      <charset val="128"/>
    </font>
    <font>
      <sz val="14"/>
      <color indexed="8"/>
      <name val="ＭＳ Ｐゴシック"/>
      <family val="3"/>
      <charset val="128"/>
    </font>
    <font>
      <sz val="10"/>
      <color indexed="8"/>
      <name val="ＭＳ Ｐゴシック"/>
      <family val="3"/>
      <charset val="128"/>
    </font>
    <font>
      <sz val="12"/>
      <color indexed="8"/>
      <name val="ＭＳ Ｐ明朝"/>
      <family val="1"/>
      <charset val="128"/>
    </font>
    <font>
      <sz val="24"/>
      <name val="ＭＳ Ｐゴシック"/>
      <family val="3"/>
      <charset val="128"/>
    </font>
    <font>
      <sz val="18"/>
      <name val="ＭＳ ゴシック"/>
      <family val="3"/>
      <charset val="128"/>
    </font>
    <font>
      <sz val="26"/>
      <name val="ＭＳ ゴシック"/>
      <family val="3"/>
      <charset val="128"/>
    </font>
    <font>
      <sz val="11"/>
      <color indexed="43"/>
      <name val="ＭＳ Ｐ明朝"/>
      <family val="1"/>
      <charset val="128"/>
    </font>
    <font>
      <b/>
      <sz val="10"/>
      <color indexed="43"/>
      <name val="ＭＳ ゴシック"/>
      <family val="3"/>
      <charset val="128"/>
    </font>
    <font>
      <vertAlign val="subscript"/>
      <sz val="11"/>
      <name val="ＭＳ Ｐゴシック"/>
      <family val="3"/>
      <charset val="128"/>
    </font>
    <font>
      <sz val="11"/>
      <color rgb="FFFF0000"/>
      <name val="ＭＳ Ｐゴシック"/>
      <family val="3"/>
      <charset val="128"/>
    </font>
    <font>
      <sz val="11"/>
      <color rgb="FF0000FF"/>
      <name val="ＭＳ Ｐゴシック"/>
      <family val="3"/>
      <charset val="128"/>
    </font>
    <font>
      <b/>
      <sz val="10"/>
      <color rgb="FFFFFF99"/>
      <name val="ＭＳ ゴシック"/>
      <family val="3"/>
      <charset val="128"/>
    </font>
    <font>
      <b/>
      <sz val="10"/>
      <color rgb="FFFFFF99"/>
      <name val="ＭＳ Ｐ明朝"/>
      <family val="1"/>
      <charset val="128"/>
    </font>
    <font>
      <sz val="9"/>
      <color theme="1"/>
      <name val="ＭＳ Ｐ明朝"/>
      <family val="1"/>
      <charset val="128"/>
    </font>
    <font>
      <sz val="10"/>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55"/>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339966"/>
        <bgColor indexed="64"/>
      </patternFill>
    </fill>
    <fill>
      <patternFill patternType="solid">
        <fgColor theme="0" tint="-0.249977111117893"/>
        <bgColor indexed="64"/>
      </patternFill>
    </fill>
  </fills>
  <borders count="26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diagonal/>
    </border>
    <border>
      <left style="thin">
        <color indexed="64"/>
      </left>
      <right style="hair">
        <color indexed="64"/>
      </right>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style="hair">
        <color indexed="0"/>
      </right>
      <top/>
      <bottom/>
      <diagonal/>
    </border>
    <border>
      <left style="hair">
        <color indexed="0"/>
      </left>
      <right style="thin">
        <color indexed="64"/>
      </right>
      <top style="hair">
        <color indexed="64"/>
      </top>
      <bottom style="hair">
        <color indexed="64"/>
      </bottom>
      <diagonal/>
    </border>
    <border>
      <left style="thin">
        <color indexed="64"/>
      </left>
      <right style="hair">
        <color indexed="0"/>
      </right>
      <top/>
      <bottom style="thin">
        <color indexed="64"/>
      </bottom>
      <diagonal/>
    </border>
    <border>
      <left style="hair">
        <color indexed="0"/>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bottom style="medium">
        <color indexed="64"/>
      </bottom>
      <diagonal/>
    </border>
    <border>
      <left/>
      <right style="medium">
        <color indexed="64"/>
      </right>
      <top style="thin">
        <color indexed="0"/>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medium">
        <color indexed="64"/>
      </top>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64"/>
      </top>
      <bottom style="thin">
        <color indexed="64"/>
      </bottom>
      <diagonal/>
    </border>
    <border>
      <left style="thin">
        <color indexed="0"/>
      </left>
      <right style="thin">
        <color indexed="64"/>
      </right>
      <top style="thin">
        <color indexed="64"/>
      </top>
      <bottom style="thin">
        <color indexed="64"/>
      </bottom>
      <diagonal/>
    </border>
    <border>
      <left style="thin">
        <color indexed="64"/>
      </left>
      <right style="thin">
        <color indexed="0"/>
      </right>
      <top style="thin">
        <color indexed="64"/>
      </top>
      <bottom style="hair">
        <color indexed="64"/>
      </bottom>
      <diagonal/>
    </border>
    <border>
      <left style="thin">
        <color indexed="0"/>
      </left>
      <right style="thin">
        <color indexed="0"/>
      </right>
      <top style="thin">
        <color indexed="64"/>
      </top>
      <bottom style="hair">
        <color indexed="64"/>
      </bottom>
      <diagonal/>
    </border>
    <border>
      <left style="thin">
        <color indexed="0"/>
      </left>
      <right style="thin">
        <color indexed="64"/>
      </right>
      <top style="thin">
        <color indexed="64"/>
      </top>
      <bottom style="hair">
        <color indexed="64"/>
      </bottom>
      <diagonal/>
    </border>
    <border>
      <left style="thin">
        <color indexed="64"/>
      </left>
      <right style="thin">
        <color indexed="0"/>
      </right>
      <top style="hair">
        <color indexed="64"/>
      </top>
      <bottom style="hair">
        <color indexed="64"/>
      </bottom>
      <diagonal/>
    </border>
    <border>
      <left style="thin">
        <color indexed="0"/>
      </left>
      <right style="thin">
        <color indexed="0"/>
      </right>
      <top style="hair">
        <color indexed="64"/>
      </top>
      <bottom style="hair">
        <color indexed="64"/>
      </bottom>
      <diagonal/>
    </border>
    <border>
      <left style="thin">
        <color indexed="0"/>
      </left>
      <right style="thin">
        <color indexed="64"/>
      </right>
      <top style="hair">
        <color indexed="64"/>
      </top>
      <bottom style="hair">
        <color indexed="64"/>
      </bottom>
      <diagonal/>
    </border>
    <border>
      <left style="thin">
        <color indexed="64"/>
      </left>
      <right style="thin">
        <color indexed="0"/>
      </right>
      <top style="hair">
        <color indexed="0"/>
      </top>
      <bottom style="hair">
        <color indexed="64"/>
      </bottom>
      <diagonal/>
    </border>
    <border>
      <left style="thin">
        <color indexed="0"/>
      </left>
      <right style="thin">
        <color indexed="0"/>
      </right>
      <top style="hair">
        <color indexed="0"/>
      </top>
      <bottom style="hair">
        <color indexed="64"/>
      </bottom>
      <diagonal/>
    </border>
    <border>
      <left style="thin">
        <color indexed="0"/>
      </left>
      <right style="thin">
        <color indexed="64"/>
      </right>
      <top style="hair">
        <color indexed="0"/>
      </top>
      <bottom style="hair">
        <color indexed="64"/>
      </bottom>
      <diagonal/>
    </border>
    <border>
      <left style="thin">
        <color indexed="64"/>
      </left>
      <right style="thin">
        <color indexed="0"/>
      </right>
      <top style="thin">
        <color indexed="64"/>
      </top>
      <bottom/>
      <diagonal/>
    </border>
    <border>
      <left style="thin">
        <color indexed="64"/>
      </left>
      <right style="thin">
        <color indexed="0"/>
      </right>
      <top style="hair">
        <color indexed="64"/>
      </top>
      <bottom style="thin">
        <color indexed="64"/>
      </bottom>
      <diagonal/>
    </border>
    <border>
      <left style="thin">
        <color indexed="0"/>
      </left>
      <right style="thin">
        <color indexed="0"/>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ashed">
        <color indexed="64"/>
      </bottom>
      <diagonal/>
    </border>
    <border>
      <left/>
      <right style="medium">
        <color indexed="64"/>
      </right>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hair">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double">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thin">
        <color indexed="64"/>
      </left>
      <right style="double">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Down="1">
      <left style="double">
        <color indexed="64"/>
      </left>
      <right style="hair">
        <color indexed="64"/>
      </right>
      <top style="thin">
        <color indexed="64"/>
      </top>
      <bottom style="medium">
        <color indexed="64"/>
      </bottom>
      <diagonal style="thin">
        <color indexed="64"/>
      </diagonal>
    </border>
    <border diagonalDown="1">
      <left style="hair">
        <color indexed="64"/>
      </left>
      <right style="hair">
        <color indexed="64"/>
      </right>
      <top style="thin">
        <color indexed="64"/>
      </top>
      <bottom style="medium">
        <color indexed="64"/>
      </bottom>
      <diagonal style="thin">
        <color indexed="64"/>
      </diagonal>
    </border>
    <border diagonalDown="1">
      <left style="hair">
        <color indexed="64"/>
      </left>
      <right style="medium">
        <color indexed="64"/>
      </right>
      <top style="thin">
        <color indexed="64"/>
      </top>
      <bottom style="medium">
        <color indexed="64"/>
      </bottom>
      <diagonal style="thin">
        <color indexed="64"/>
      </diagonal>
    </border>
    <border>
      <left style="thin">
        <color indexed="0"/>
      </left>
      <right style="thin">
        <color indexed="64"/>
      </right>
      <top style="hair">
        <color indexed="64"/>
      </top>
      <bottom/>
      <diagonal/>
    </border>
    <border>
      <left style="thin">
        <color indexed="0"/>
      </left>
      <right style="thin">
        <color indexed="0"/>
      </right>
      <top style="hair">
        <color indexed="64"/>
      </top>
      <bottom/>
      <diagonal/>
    </border>
    <border>
      <left style="thin">
        <color indexed="64"/>
      </left>
      <right style="thin">
        <color indexed="0"/>
      </right>
      <top style="hair">
        <color indexed="64"/>
      </top>
      <bottom/>
      <diagonal/>
    </border>
    <border>
      <left/>
      <right style="thin">
        <color indexed="64"/>
      </right>
      <top/>
      <bottom style="dashed">
        <color indexed="64"/>
      </bottom>
      <diagonal/>
    </border>
    <border>
      <left/>
      <right style="thin">
        <color indexed="64"/>
      </right>
      <top style="thin">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top/>
      <bottom style="dashed">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style="thin">
        <color indexed="64"/>
      </left>
      <right style="medium">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0"/>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diagonal/>
    </border>
    <border>
      <left/>
      <right style="double">
        <color indexed="64"/>
      </right>
      <top style="thin">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right style="hair">
        <color indexed="64"/>
      </right>
      <top style="medium">
        <color indexed="64"/>
      </top>
      <bottom style="hair">
        <color indexed="64"/>
      </bottom>
      <diagonal/>
    </border>
    <border>
      <left style="thin">
        <color indexed="64"/>
      </left>
      <right/>
      <top/>
      <bottom style="double">
        <color indexed="64"/>
      </bottom>
      <diagonal/>
    </border>
    <border>
      <left style="thin">
        <color indexed="0"/>
      </left>
      <right style="thin">
        <color indexed="64"/>
      </right>
      <top/>
      <bottom style="hair">
        <color indexed="64"/>
      </bottom>
      <diagonal/>
    </border>
    <border>
      <left style="thin">
        <color indexed="0"/>
      </left>
      <right style="thin">
        <color indexed="0"/>
      </right>
      <top/>
      <bottom style="hair">
        <color indexed="64"/>
      </bottom>
      <diagonal/>
    </border>
    <border>
      <left style="thin">
        <color indexed="64"/>
      </left>
      <right style="thin">
        <color indexed="0"/>
      </right>
      <top/>
      <bottom style="hair">
        <color indexed="64"/>
      </bottom>
      <diagonal/>
    </border>
    <border>
      <left/>
      <right style="hair">
        <color indexed="64"/>
      </right>
      <top style="thin">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0"/>
      </left>
      <right style="thin">
        <color indexed="64"/>
      </right>
      <top style="hair">
        <color indexed="64"/>
      </top>
      <bottom style="thin">
        <color indexed="64"/>
      </bottom>
      <diagonal/>
    </border>
  </borders>
  <cellStyleXfs count="7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7" fontId="3" fillId="0" borderId="0" applyFill="0" applyBorder="0" applyAlignment="0"/>
    <xf numFmtId="38" fontId="4" fillId="0" borderId="0" applyFont="0" applyFill="0" applyBorder="0" applyAlignment="0" applyProtection="0"/>
    <xf numFmtId="40"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0" fontId="81" fillId="0" borderId="0">
      <alignment horizontal="left"/>
    </xf>
    <xf numFmtId="38" fontId="82" fillId="16" borderId="0" applyNumberFormat="0" applyBorder="0" applyAlignment="0" applyProtection="0"/>
    <xf numFmtId="0" fontId="5" fillId="0" borderId="1" applyNumberFormat="0" applyAlignment="0" applyProtection="0">
      <alignment horizontal="left" vertical="center"/>
    </xf>
    <xf numFmtId="0" fontId="5" fillId="0" borderId="2">
      <alignment horizontal="left" vertical="center"/>
    </xf>
    <xf numFmtId="10" fontId="82" fillId="17" borderId="3" applyNumberFormat="0" applyBorder="0" applyAlignment="0" applyProtection="0"/>
    <xf numFmtId="190" fontId="44" fillId="0" borderId="0"/>
    <xf numFmtId="0" fontId="6" fillId="0" borderId="0"/>
    <xf numFmtId="10" fontId="6" fillId="0" borderId="0" applyFont="0" applyFill="0" applyBorder="0" applyAlignment="0" applyProtection="0"/>
    <xf numFmtId="4" fontId="81" fillId="0" borderId="0">
      <alignment horizontal="right"/>
    </xf>
    <xf numFmtId="4" fontId="83" fillId="0" borderId="0">
      <alignment horizontal="right"/>
    </xf>
    <xf numFmtId="0" fontId="7" fillId="0" borderId="0"/>
    <xf numFmtId="0" fontId="84" fillId="0" borderId="0">
      <alignment horizontal="left"/>
    </xf>
    <xf numFmtId="0" fontId="8" fillId="0" borderId="0"/>
    <xf numFmtId="0" fontId="85" fillId="0" borderId="0">
      <alignment horizont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1" borderId="0" applyNumberFormat="0" applyBorder="0" applyAlignment="0" applyProtection="0">
      <alignment vertical="center"/>
    </xf>
    <xf numFmtId="6" fontId="12" fillId="0" borderId="0" applyFont="0" applyFill="0" applyBorder="0" applyAlignment="0" applyProtection="0"/>
    <xf numFmtId="189" fontId="6" fillId="0" borderId="0" applyFont="0" applyFill="0" applyBorder="0" applyAlignment="0" applyProtection="0"/>
    <xf numFmtId="188" fontId="44" fillId="0" borderId="0" applyFont="0" applyFill="0" applyBorder="0" applyAlignment="0" applyProtection="0"/>
    <xf numFmtId="189" fontId="6" fillId="0" borderId="0" applyFont="0" applyFill="0" applyBorder="0" applyAlignment="0" applyProtection="0"/>
    <xf numFmtId="188" fontId="44" fillId="0" borderId="0" applyFont="0" applyFill="0" applyBorder="0" applyAlignment="0" applyProtection="0"/>
    <xf numFmtId="188" fontId="44" fillId="0" borderId="0" applyFont="0" applyFill="0" applyBorder="0" applyAlignment="0" applyProtection="0"/>
    <xf numFmtId="188" fontId="44" fillId="0" borderId="0" applyFont="0" applyFill="0" applyBorder="0" applyAlignment="0" applyProtection="0"/>
    <xf numFmtId="189" fontId="6" fillId="0" borderId="0" applyFont="0" applyFill="0" applyBorder="0" applyAlignment="0" applyProtection="0"/>
    <xf numFmtId="188" fontId="44" fillId="0" borderId="0" applyFont="0" applyFill="0" applyBorder="0" applyAlignment="0" applyProtection="0"/>
    <xf numFmtId="189" fontId="6" fillId="0" borderId="0" applyFont="0" applyFill="0" applyBorder="0" applyAlignment="0" applyProtection="0"/>
    <xf numFmtId="188" fontId="44" fillId="0" borderId="0" applyFont="0" applyFill="0" applyBorder="0" applyAlignment="0" applyProtection="0"/>
    <xf numFmtId="188" fontId="44" fillId="0" borderId="0" applyFont="0" applyFill="0" applyBorder="0" applyAlignment="0" applyProtection="0"/>
    <xf numFmtId="0" fontId="9" fillId="0" borderId="0" applyNumberFormat="0" applyFill="0" applyBorder="0" applyAlignment="0" applyProtection="0">
      <alignment vertical="center"/>
    </xf>
    <xf numFmtId="0" fontId="10" fillId="22" borderId="5" applyNumberFormat="0" applyAlignment="0" applyProtection="0">
      <alignment vertical="center"/>
    </xf>
    <xf numFmtId="0" fontId="11" fillId="23" borderId="0" applyNumberFormat="0" applyBorder="0" applyAlignment="0" applyProtection="0">
      <alignment vertical="center"/>
    </xf>
    <xf numFmtId="9" fontId="12" fillId="0" borderId="0" applyFont="0" applyFill="0" applyBorder="0" applyAlignment="0" applyProtection="0"/>
    <xf numFmtId="0" fontId="12" fillId="25" borderId="6" applyNumberFormat="0" applyFont="0" applyAlignment="0" applyProtection="0">
      <alignment vertical="center"/>
    </xf>
    <xf numFmtId="0" fontId="14" fillId="0" borderId="7" applyNumberFormat="0" applyFill="0" applyAlignment="0" applyProtection="0">
      <alignment vertical="center"/>
    </xf>
    <xf numFmtId="0" fontId="15" fillId="3" borderId="0" applyNumberFormat="0" applyBorder="0" applyAlignment="0" applyProtection="0">
      <alignment vertical="center"/>
    </xf>
    <xf numFmtId="0" fontId="16" fillId="26" borderId="8" applyNumberFormat="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26" borderId="13" applyNumberFormat="0" applyAlignment="0" applyProtection="0">
      <alignment vertical="center"/>
    </xf>
    <xf numFmtId="0" fontId="23" fillId="0" borderId="0" applyNumberFormat="0" applyFill="0" applyBorder="0" applyAlignment="0" applyProtection="0">
      <alignment vertical="center"/>
    </xf>
    <xf numFmtId="0" fontId="24" fillId="7" borderId="8" applyNumberFormat="0" applyAlignment="0" applyProtection="0">
      <alignment vertical="center"/>
    </xf>
    <xf numFmtId="0" fontId="76" fillId="0" borderId="0"/>
    <xf numFmtId="0" fontId="25" fillId="4" borderId="0" applyNumberFormat="0" applyBorder="0" applyAlignment="0" applyProtection="0">
      <alignment vertical="center"/>
    </xf>
  </cellStyleXfs>
  <cellXfs count="1683">
    <xf numFmtId="0" fontId="0" fillId="0" borderId="0" xfId="0"/>
    <xf numFmtId="49" fontId="72" fillId="0" borderId="0" xfId="0" applyNumberFormat="1" applyFont="1" applyAlignment="1">
      <alignment horizontal="center" vertical="center"/>
    </xf>
    <xf numFmtId="0" fontId="71" fillId="0" borderId="0" xfId="0" applyFont="1" applyAlignment="1">
      <alignment horizontal="center" vertical="center"/>
    </xf>
    <xf numFmtId="0" fontId="72" fillId="0" borderId="0" xfId="0" applyFont="1" applyAlignment="1">
      <alignment horizontal="center" vertical="center"/>
    </xf>
    <xf numFmtId="0" fontId="28" fillId="27" borderId="0" xfId="0" applyFont="1" applyFill="1" applyAlignment="1">
      <alignment horizontal="left"/>
    </xf>
    <xf numFmtId="0" fontId="28" fillId="27" borderId="0" xfId="0" applyFont="1" applyFill="1" applyAlignment="1">
      <alignment horizontal="left" vertical="center"/>
    </xf>
    <xf numFmtId="49" fontId="28" fillId="27" borderId="0" xfId="0" applyNumberFormat="1" applyFont="1" applyFill="1" applyAlignment="1">
      <alignment horizontal="left" vertical="center"/>
    </xf>
    <xf numFmtId="0" fontId="29" fillId="27" borderId="0" xfId="0" applyFont="1" applyFill="1" applyAlignment="1">
      <alignment vertical="center" wrapText="1"/>
    </xf>
    <xf numFmtId="0" fontId="28" fillId="27" borderId="0" xfId="0" applyFont="1" applyFill="1" applyAlignment="1">
      <alignment horizontal="left" vertical="center" wrapText="1"/>
    </xf>
    <xf numFmtId="0" fontId="30" fillId="27" borderId="0" xfId="0" applyFont="1" applyFill="1" applyAlignment="1">
      <alignment horizontal="center" vertical="center" wrapText="1"/>
    </xf>
    <xf numFmtId="0" fontId="31" fillId="27" borderId="0" xfId="0" applyFont="1" applyFill="1" applyAlignment="1">
      <alignment horizontal="center" vertical="center" wrapText="1"/>
    </xf>
    <xf numFmtId="49" fontId="27" fillId="27" borderId="0" xfId="0" applyNumberFormat="1" applyFont="1" applyFill="1" applyAlignment="1">
      <alignment horizontal="right" vertical="center" wrapText="1"/>
    </xf>
    <xf numFmtId="49" fontId="27" fillId="27" borderId="0" xfId="0" applyNumberFormat="1" applyFont="1" applyFill="1" applyAlignment="1">
      <alignment horizontal="left" vertical="center"/>
    </xf>
    <xf numFmtId="49" fontId="28" fillId="27" borderId="0" xfId="0" applyNumberFormat="1" applyFont="1" applyFill="1" applyAlignment="1">
      <alignment horizontal="left"/>
    </xf>
    <xf numFmtId="0" fontId="29" fillId="27" borderId="0" xfId="0" applyFont="1" applyFill="1" applyAlignment="1">
      <alignment wrapText="1"/>
    </xf>
    <xf numFmtId="0" fontId="28" fillId="27" borderId="0" xfId="0" applyFont="1" applyFill="1" applyAlignment="1">
      <alignment horizontal="left" wrapText="1"/>
    </xf>
    <xf numFmtId="0" fontId="27" fillId="27" borderId="0" xfId="0" applyFont="1" applyFill="1" applyAlignment="1">
      <alignment horizontal="center" vertical="center"/>
    </xf>
    <xf numFmtId="0" fontId="31" fillId="0" borderId="14" xfId="0" applyFont="1" applyFill="1" applyBorder="1" applyAlignment="1">
      <alignment horizontal="center" vertical="center" wrapText="1"/>
    </xf>
    <xf numFmtId="49" fontId="31" fillId="0" borderId="15" xfId="0" applyNumberFormat="1"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3" fillId="27" borderId="0" xfId="0" applyFont="1" applyFill="1"/>
    <xf numFmtId="0" fontId="34" fillId="27" borderId="17" xfId="0" applyFont="1" applyFill="1" applyBorder="1" applyAlignment="1">
      <alignment horizontal="center" vertical="center" wrapText="1"/>
    </xf>
    <xf numFmtId="49" fontId="34" fillId="27" borderId="18" xfId="0" applyNumberFormat="1" applyFont="1" applyFill="1" applyBorder="1" applyAlignment="1">
      <alignment horizontal="center" vertical="center" wrapText="1"/>
    </xf>
    <xf numFmtId="0" fontId="34" fillId="27" borderId="19" xfId="0" applyFont="1" applyFill="1" applyBorder="1" applyAlignment="1">
      <alignment vertical="center" wrapText="1"/>
    </xf>
    <xf numFmtId="0" fontId="32" fillId="27" borderId="20" xfId="0" applyFont="1" applyFill="1" applyBorder="1" applyAlignment="1">
      <alignment horizontal="center" vertical="center" wrapText="1"/>
    </xf>
    <xf numFmtId="49" fontId="32" fillId="27" borderId="3" xfId="0" applyNumberFormat="1" applyFont="1" applyFill="1" applyBorder="1" applyAlignment="1">
      <alignment horizontal="center" vertical="center" wrapText="1"/>
    </xf>
    <xf numFmtId="0" fontId="32" fillId="27" borderId="21" xfId="0" applyFont="1" applyFill="1" applyBorder="1" applyAlignment="1">
      <alignment vertical="center" wrapText="1"/>
    </xf>
    <xf numFmtId="0" fontId="32" fillId="27" borderId="22" xfId="0" applyFont="1" applyFill="1" applyBorder="1" applyAlignment="1">
      <alignment horizontal="center" vertical="center" wrapText="1"/>
    </xf>
    <xf numFmtId="49" fontId="32" fillId="27" borderId="23" xfId="0" applyNumberFormat="1" applyFont="1" applyFill="1" applyBorder="1" applyAlignment="1">
      <alignment horizontal="center" vertical="center" wrapText="1"/>
    </xf>
    <xf numFmtId="0" fontId="32" fillId="27" borderId="24" xfId="0" applyFont="1" applyFill="1" applyBorder="1" applyAlignment="1">
      <alignment vertical="center" wrapText="1"/>
    </xf>
    <xf numFmtId="0" fontId="29" fillId="27" borderId="0" xfId="0" applyFont="1" applyFill="1" applyBorder="1" applyAlignment="1">
      <alignment horizontal="center" vertical="top" wrapText="1"/>
    </xf>
    <xf numFmtId="49" fontId="29" fillId="27" borderId="0" xfId="0" applyNumberFormat="1" applyFont="1" applyFill="1" applyBorder="1" applyAlignment="1">
      <alignment horizontal="center" vertical="top"/>
    </xf>
    <xf numFmtId="0" fontId="29" fillId="27" borderId="0" xfId="0" applyFont="1" applyFill="1" applyBorder="1" applyAlignment="1">
      <alignment vertical="top" wrapText="1"/>
    </xf>
    <xf numFmtId="0" fontId="33" fillId="27" borderId="0" xfId="0" applyFont="1" applyFill="1" applyBorder="1" applyAlignment="1">
      <alignment vertical="top" wrapText="1"/>
    </xf>
    <xf numFmtId="0" fontId="33" fillId="27" borderId="0" xfId="0" applyFont="1" applyFill="1" applyBorder="1" applyAlignment="1">
      <alignment horizontal="center" vertical="top" wrapText="1"/>
    </xf>
    <xf numFmtId="49" fontId="33" fillId="27" borderId="0" xfId="0" applyNumberFormat="1" applyFont="1" applyFill="1" applyBorder="1" applyAlignment="1">
      <alignment horizontal="center" vertical="top"/>
    </xf>
    <xf numFmtId="0" fontId="33" fillId="27" borderId="0" xfId="0" applyFont="1" applyFill="1" applyBorder="1" applyAlignment="1">
      <alignment horizontal="center" vertical="top"/>
    </xf>
    <xf numFmtId="0" fontId="33" fillId="27" borderId="0" xfId="0" applyFont="1" applyFill="1" applyAlignment="1">
      <alignment horizontal="center" vertical="top"/>
    </xf>
    <xf numFmtId="0" fontId="33" fillId="27" borderId="0" xfId="0" applyFont="1" applyFill="1" applyAlignment="1">
      <alignment horizontal="center"/>
    </xf>
    <xf numFmtId="49" fontId="33" fillId="27" borderId="0" xfId="0" applyNumberFormat="1" applyFont="1" applyFill="1" applyAlignment="1">
      <alignment horizontal="center"/>
    </xf>
    <xf numFmtId="0" fontId="33" fillId="27" borderId="0" xfId="0" applyFont="1" applyFill="1" applyAlignment="1">
      <alignment wrapText="1"/>
    </xf>
    <xf numFmtId="0" fontId="28" fillId="0" borderId="0" xfId="0" applyFont="1" applyAlignment="1">
      <alignment vertical="center"/>
    </xf>
    <xf numFmtId="0" fontId="28" fillId="0" borderId="0" xfId="0" applyFont="1" applyAlignment="1">
      <alignment horizontal="right" vertical="center"/>
    </xf>
    <xf numFmtId="0" fontId="28" fillId="0" borderId="0" xfId="0" applyFont="1" applyAlignment="1">
      <alignment horizontal="center" vertical="center"/>
    </xf>
    <xf numFmtId="0" fontId="28" fillId="0" borderId="25" xfId="0" applyFont="1" applyBorder="1" applyAlignment="1">
      <alignment vertical="center"/>
    </xf>
    <xf numFmtId="0" fontId="28" fillId="0" borderId="18" xfId="0" applyFont="1" applyBorder="1" applyAlignment="1">
      <alignment vertical="center"/>
    </xf>
    <xf numFmtId="0" fontId="28" fillId="0" borderId="25" xfId="0" applyFont="1" applyBorder="1" applyAlignment="1">
      <alignment horizontal="center" vertical="center"/>
    </xf>
    <xf numFmtId="0" fontId="28" fillId="0" borderId="3" xfId="0" applyFont="1" applyBorder="1" applyAlignment="1">
      <alignment horizontal="center" vertical="center"/>
    </xf>
    <xf numFmtId="0" fontId="28" fillId="0" borderId="2" xfId="0" applyFont="1" applyBorder="1" applyAlignment="1">
      <alignment horizontal="center" vertical="center"/>
    </xf>
    <xf numFmtId="0" fontId="28" fillId="0" borderId="26" xfId="0" applyFont="1" applyBorder="1" applyAlignment="1">
      <alignment vertical="center"/>
    </xf>
    <xf numFmtId="0" fontId="28" fillId="0" borderId="2" xfId="0" applyFont="1" applyBorder="1" applyAlignment="1">
      <alignment vertical="center"/>
    </xf>
    <xf numFmtId="0" fontId="28" fillId="0" borderId="27" xfId="0" applyFont="1" applyBorder="1" applyAlignment="1">
      <alignment horizontal="center" vertical="center"/>
    </xf>
    <xf numFmtId="0" fontId="28" fillId="0" borderId="26" xfId="0" applyFont="1" applyBorder="1" applyAlignment="1">
      <alignment horizontal="center" vertical="center"/>
    </xf>
    <xf numFmtId="0" fontId="31" fillId="0" borderId="15" xfId="0" applyFont="1" applyFill="1" applyBorder="1" applyAlignment="1">
      <alignment horizontal="center" vertical="center" wrapText="1"/>
    </xf>
    <xf numFmtId="0" fontId="34" fillId="0" borderId="17" xfId="0" applyFont="1" applyFill="1" applyBorder="1" applyAlignment="1">
      <alignment horizontal="center" vertical="center" wrapText="1"/>
    </xf>
    <xf numFmtId="49" fontId="34" fillId="0" borderId="18" xfId="0" applyNumberFormat="1" applyFont="1" applyFill="1" applyBorder="1" applyAlignment="1">
      <alignment horizontal="center" vertical="center" wrapText="1"/>
    </xf>
    <xf numFmtId="0" fontId="34" fillId="0" borderId="18" xfId="0" applyFont="1" applyFill="1" applyBorder="1" applyAlignment="1">
      <alignment vertical="center" wrapText="1"/>
    </xf>
    <xf numFmtId="0" fontId="34" fillId="0" borderId="19" xfId="0" applyFont="1" applyFill="1" applyBorder="1" applyAlignment="1">
      <alignment vertical="center" wrapText="1"/>
    </xf>
    <xf numFmtId="0" fontId="32" fillId="0" borderId="20" xfId="0" applyFont="1" applyFill="1" applyBorder="1" applyAlignment="1">
      <alignment horizontal="center" vertical="center" wrapText="1"/>
    </xf>
    <xf numFmtId="49" fontId="32" fillId="0" borderId="3" xfId="0" applyNumberFormat="1" applyFont="1" applyFill="1" applyBorder="1" applyAlignment="1">
      <alignment horizontal="center" vertical="center" wrapText="1"/>
    </xf>
    <xf numFmtId="0" fontId="32" fillId="0" borderId="3" xfId="0" applyFont="1" applyFill="1" applyBorder="1" applyAlignment="1">
      <alignment vertical="center" wrapText="1"/>
    </xf>
    <xf numFmtId="0" fontId="32" fillId="0" borderId="21" xfId="0" applyFont="1" applyFill="1" applyBorder="1" applyAlignment="1">
      <alignment vertical="center" wrapText="1"/>
    </xf>
    <xf numFmtId="0" fontId="32" fillId="0" borderId="22" xfId="0" applyFont="1" applyFill="1" applyBorder="1" applyAlignment="1">
      <alignment horizontal="center" vertical="center" wrapText="1"/>
    </xf>
    <xf numFmtId="49" fontId="32" fillId="0" borderId="23" xfId="0" applyNumberFormat="1" applyFont="1" applyFill="1" applyBorder="1" applyAlignment="1">
      <alignment horizontal="center" vertical="center" wrapText="1"/>
    </xf>
    <xf numFmtId="0" fontId="32" fillId="0" borderId="23" xfId="0" applyFont="1" applyFill="1" applyBorder="1" applyAlignment="1">
      <alignment vertical="center" wrapText="1"/>
    </xf>
    <xf numFmtId="0" fontId="32" fillId="0" borderId="24" xfId="0" applyFont="1" applyFill="1" applyBorder="1" applyAlignment="1">
      <alignment vertical="center" wrapText="1"/>
    </xf>
    <xf numFmtId="0" fontId="44" fillId="27" borderId="0" xfId="0" applyFont="1" applyFill="1" applyBorder="1" applyAlignment="1">
      <alignment vertical="center"/>
    </xf>
    <xf numFmtId="0" fontId="32" fillId="27" borderId="0" xfId="0" applyFont="1" applyFill="1" applyBorder="1" applyAlignment="1">
      <alignment horizontal="center" vertical="center" wrapText="1"/>
    </xf>
    <xf numFmtId="49" fontId="32" fillId="27" borderId="0" xfId="0" applyNumberFormat="1" applyFont="1" applyFill="1" applyBorder="1" applyAlignment="1">
      <alignment horizontal="center" vertical="center" wrapText="1"/>
    </xf>
    <xf numFmtId="0" fontId="32" fillId="27" borderId="0" xfId="0" applyFont="1" applyFill="1" applyBorder="1" applyAlignment="1">
      <alignment vertical="center" wrapText="1"/>
    </xf>
    <xf numFmtId="179" fontId="46" fillId="0" borderId="3" xfId="65" applyNumberFormat="1" applyFont="1" applyFill="1" applyBorder="1" applyAlignment="1">
      <alignment horizontal="right" vertical="center"/>
    </xf>
    <xf numFmtId="185" fontId="27" fillId="27" borderId="0" xfId="0" quotePrefix="1" applyNumberFormat="1" applyFont="1" applyFill="1" applyAlignment="1">
      <alignment horizontal="center" vertical="center"/>
    </xf>
    <xf numFmtId="0" fontId="51" fillId="0" borderId="0" xfId="0" applyFont="1" applyAlignment="1">
      <alignment horizontal="center" vertical="center"/>
    </xf>
    <xf numFmtId="0" fontId="51" fillId="0" borderId="0" xfId="0" applyFont="1"/>
    <xf numFmtId="0" fontId="51" fillId="0" borderId="0" xfId="0" applyFont="1" applyFill="1"/>
    <xf numFmtId="0" fontId="0" fillId="0" borderId="0" xfId="0"/>
    <xf numFmtId="0" fontId="0" fillId="0" borderId="0" xfId="0" applyAlignment="1">
      <alignment horizontal="right" vertical="center"/>
    </xf>
    <xf numFmtId="184" fontId="1" fillId="0" borderId="0" xfId="65" applyNumberFormat="1" applyFont="1" applyBorder="1" applyAlignment="1">
      <alignment horizontal="center" vertical="center"/>
    </xf>
    <xf numFmtId="0" fontId="1" fillId="0" borderId="0" xfId="0" applyFont="1"/>
    <xf numFmtId="0" fontId="0" fillId="0" borderId="0" xfId="0" applyFill="1" applyAlignment="1">
      <alignment horizontal="right" vertical="center"/>
    </xf>
    <xf numFmtId="0" fontId="0" fillId="0" borderId="0" xfId="0" applyFill="1" applyBorder="1" applyAlignment="1">
      <alignment horizontal="center" vertical="center"/>
    </xf>
    <xf numFmtId="0" fontId="44" fillId="0" borderId="0" xfId="0" applyFont="1"/>
    <xf numFmtId="0" fontId="44" fillId="0" borderId="3" xfId="0" applyFont="1" applyFill="1" applyBorder="1"/>
    <xf numFmtId="0" fontId="44" fillId="0" borderId="3" xfId="0" applyFont="1" applyFill="1" applyBorder="1" applyAlignment="1">
      <alignment horizontal="center" vertical="center"/>
    </xf>
    <xf numFmtId="0" fontId="44" fillId="0" borderId="3" xfId="0" applyFont="1" applyFill="1" applyBorder="1" applyAlignment="1">
      <alignment vertical="center" wrapText="1"/>
    </xf>
    <xf numFmtId="0" fontId="77" fillId="0" borderId="0" xfId="0" applyFont="1" applyBorder="1" applyAlignment="1">
      <alignment horizontal="center" vertical="center"/>
    </xf>
    <xf numFmtId="0" fontId="1" fillId="0" borderId="0" xfId="0" applyFont="1" applyAlignment="1">
      <alignment horizontal="right" vertical="center"/>
    </xf>
    <xf numFmtId="0" fontId="27" fillId="0" borderId="0" xfId="0" applyFont="1" applyFill="1" applyAlignment="1">
      <alignment horizontal="left" vertical="center"/>
    </xf>
    <xf numFmtId="49" fontId="33" fillId="0" borderId="0" xfId="0" applyNumberFormat="1" applyFont="1" applyFill="1" applyAlignment="1">
      <alignment horizontal="left" vertical="top" wrapText="1"/>
    </xf>
    <xf numFmtId="0" fontId="27" fillId="0" borderId="0" xfId="0" applyFont="1" applyFill="1"/>
    <xf numFmtId="0" fontId="27" fillId="0" borderId="0" xfId="0" applyFont="1"/>
    <xf numFmtId="49" fontId="27" fillId="0" borderId="0" xfId="0" applyNumberFormat="1" applyFont="1" applyFill="1" applyAlignment="1">
      <alignment horizontal="left" vertical="center"/>
    </xf>
    <xf numFmtId="0" fontId="78" fillId="0" borderId="0" xfId="0" applyFont="1" applyFill="1" applyAlignment="1">
      <alignment horizontal="center" vertical="center" wrapText="1"/>
    </xf>
    <xf numFmtId="49" fontId="27" fillId="0" borderId="0" xfId="0" applyNumberFormat="1" applyFont="1" applyFill="1" applyAlignment="1">
      <alignment horizontal="right" vertical="center" wrapText="1"/>
    </xf>
    <xf numFmtId="0" fontId="27" fillId="0" borderId="0" xfId="0" applyFont="1" applyFill="1" applyAlignment="1">
      <alignment horizontal="left"/>
    </xf>
    <xf numFmtId="49" fontId="27" fillId="0" borderId="0" xfId="0" applyNumberFormat="1" applyFont="1" applyFill="1" applyAlignment="1">
      <alignment horizontal="left"/>
    </xf>
    <xf numFmtId="0" fontId="27" fillId="0" borderId="28" xfId="0" applyFont="1" applyFill="1" applyBorder="1" applyAlignment="1">
      <alignment horizontal="center" vertical="center"/>
    </xf>
    <xf numFmtId="0" fontId="27" fillId="0" borderId="29"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20" xfId="0" applyFont="1" applyFill="1" applyBorder="1"/>
    <xf numFmtId="0" fontId="27" fillId="0" borderId="3" xfId="0" applyFont="1" applyFill="1" applyBorder="1"/>
    <xf numFmtId="0" fontId="27" fillId="0" borderId="21" xfId="0" applyFont="1" applyFill="1" applyBorder="1"/>
    <xf numFmtId="0" fontId="27" fillId="0" borderId="22" xfId="0" applyFont="1" applyFill="1" applyBorder="1"/>
    <xf numFmtId="0" fontId="27" fillId="0" borderId="23" xfId="0" applyFont="1" applyFill="1" applyBorder="1"/>
    <xf numFmtId="0" fontId="27" fillId="0" borderId="24" xfId="0" applyFont="1" applyFill="1" applyBorder="1"/>
    <xf numFmtId="0" fontId="33" fillId="0" borderId="0" xfId="0" applyFont="1" applyFill="1" applyAlignment="1">
      <alignment horizontal="center" vertical="top"/>
    </xf>
    <xf numFmtId="0" fontId="28" fillId="0" borderId="0" xfId="0" applyFont="1" applyFill="1" applyAlignment="1">
      <alignment vertical="top" wrapText="1"/>
    </xf>
    <xf numFmtId="0" fontId="73" fillId="0" borderId="0" xfId="0" applyFont="1" applyAlignment="1">
      <alignment horizontal="center" vertical="center"/>
    </xf>
    <xf numFmtId="0" fontId="35" fillId="0" borderId="0" xfId="0" applyFont="1" applyAlignment="1">
      <alignment horizontal="left" vertical="center"/>
    </xf>
    <xf numFmtId="0" fontId="79" fillId="0" borderId="0"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80" fillId="0" borderId="0" xfId="0" applyFont="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0" fillId="0" borderId="32" xfId="0" applyBorder="1" applyAlignment="1">
      <alignment horizontal="center" vertical="center"/>
    </xf>
    <xf numFmtId="0" fontId="0" fillId="0" borderId="33" xfId="0"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178" fontId="12" fillId="0" borderId="0" xfId="65" applyNumberFormat="1" applyFill="1" applyBorder="1" applyAlignment="1">
      <alignment vertical="center" wrapText="1"/>
    </xf>
    <xf numFmtId="0" fontId="0" fillId="0" borderId="34" xfId="0" applyBorder="1" applyAlignment="1">
      <alignment vertical="center"/>
    </xf>
    <xf numFmtId="0" fontId="0" fillId="0" borderId="35" xfId="0" applyBorder="1" applyAlignment="1">
      <alignment vertical="center"/>
    </xf>
    <xf numFmtId="0" fontId="12" fillId="0" borderId="0" xfId="0" applyFont="1" applyBorder="1" applyAlignment="1">
      <alignment vertical="center"/>
    </xf>
    <xf numFmtId="0" fontId="26" fillId="0" borderId="0" xfId="0" applyFont="1" applyAlignment="1">
      <alignment vertical="center"/>
    </xf>
    <xf numFmtId="0" fontId="12" fillId="0" borderId="0" xfId="0" applyFont="1" applyAlignment="1">
      <alignment vertical="center"/>
    </xf>
    <xf numFmtId="0" fontId="0" fillId="0" borderId="0" xfId="0" applyBorder="1" applyAlignment="1">
      <alignment vertical="center"/>
    </xf>
    <xf numFmtId="179" fontId="46" fillId="0" borderId="36" xfId="65" applyNumberFormat="1" applyFont="1" applyFill="1" applyBorder="1" applyAlignment="1">
      <alignment horizontal="right" vertical="center"/>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0" fillId="0" borderId="0" xfId="0" applyAlignment="1">
      <alignment vertical="center" wrapText="1"/>
    </xf>
    <xf numFmtId="0" fontId="0" fillId="16" borderId="44" xfId="0" applyFill="1" applyBorder="1" applyAlignment="1">
      <alignment horizontal="center" vertical="center"/>
    </xf>
    <xf numFmtId="0" fontId="27" fillId="0" borderId="0" xfId="0" applyFont="1" applyFill="1" applyAlignment="1">
      <alignment vertical="center"/>
    </xf>
    <xf numFmtId="0" fontId="79" fillId="0" borderId="0" xfId="0" applyFont="1" applyFill="1" applyBorder="1" applyAlignment="1">
      <alignment vertical="center"/>
    </xf>
    <xf numFmtId="0" fontId="77" fillId="0" borderId="0" xfId="0" applyFont="1" applyBorder="1" applyAlignment="1">
      <alignment vertical="center"/>
    </xf>
    <xf numFmtId="0" fontId="12" fillId="16" borderId="44" xfId="0" applyFont="1" applyFill="1" applyBorder="1" applyAlignment="1">
      <alignment horizontal="center" vertical="center"/>
    </xf>
    <xf numFmtId="0" fontId="12" fillId="16" borderId="45" xfId="0" applyFont="1" applyFill="1" applyBorder="1" applyAlignment="1">
      <alignment horizontal="center" vertical="center"/>
    </xf>
    <xf numFmtId="0" fontId="0" fillId="16" borderId="18" xfId="0" applyFill="1" applyBorder="1" applyAlignment="1">
      <alignment horizontal="center" vertical="center"/>
    </xf>
    <xf numFmtId="0" fontId="12" fillId="16" borderId="18" xfId="0" applyFont="1" applyFill="1" applyBorder="1" applyAlignment="1">
      <alignment horizontal="center" vertical="center"/>
    </xf>
    <xf numFmtId="9" fontId="12" fillId="24" borderId="18" xfId="59" applyFill="1" applyBorder="1" applyAlignment="1">
      <alignment horizontal="center" vertical="center"/>
    </xf>
    <xf numFmtId="38" fontId="12" fillId="0" borderId="18" xfId="65" applyFill="1" applyBorder="1" applyAlignment="1">
      <alignment horizontal="center" vertical="center"/>
    </xf>
    <xf numFmtId="0" fontId="0" fillId="0" borderId="27" xfId="0" applyBorder="1" applyAlignment="1">
      <alignment vertical="center"/>
    </xf>
    <xf numFmtId="38" fontId="12" fillId="24" borderId="3" xfId="65" applyFill="1" applyBorder="1" applyAlignment="1">
      <alignment horizontal="center" vertical="center"/>
    </xf>
    <xf numFmtId="9" fontId="12" fillId="24" borderId="3" xfId="59" applyFill="1" applyBorder="1" applyAlignment="1">
      <alignment horizontal="center" vertical="center"/>
    </xf>
    <xf numFmtId="0" fontId="0" fillId="0" borderId="0" xfId="0" applyFont="1" applyBorder="1" applyAlignment="1">
      <alignment vertical="center"/>
    </xf>
    <xf numFmtId="38" fontId="12" fillId="24" borderId="3" xfId="65" applyFont="1" applyFill="1" applyBorder="1" applyAlignment="1">
      <alignment vertical="center"/>
    </xf>
    <xf numFmtId="0" fontId="0" fillId="0" borderId="0" xfId="0" applyFill="1" applyBorder="1" applyAlignment="1">
      <alignment horizontal="left" vertical="top"/>
    </xf>
    <xf numFmtId="0" fontId="0" fillId="24" borderId="3" xfId="0" applyFill="1" applyBorder="1" applyAlignment="1">
      <alignment vertical="center"/>
    </xf>
    <xf numFmtId="38" fontId="12" fillId="0" borderId="3" xfId="65" applyFill="1" applyBorder="1" applyAlignment="1">
      <alignment horizontal="center" vertical="center" wrapText="1"/>
    </xf>
    <xf numFmtId="0" fontId="12" fillId="0" borderId="0" xfId="0" applyFont="1" applyAlignment="1">
      <alignment vertical="center"/>
    </xf>
    <xf numFmtId="0" fontId="0" fillId="0" borderId="0" xfId="0" applyFont="1" applyAlignment="1">
      <alignment vertical="center"/>
    </xf>
    <xf numFmtId="0" fontId="0" fillId="0" borderId="46" xfId="0" applyBorder="1" applyAlignment="1">
      <alignment vertical="center"/>
    </xf>
    <xf numFmtId="0" fontId="0" fillId="0" borderId="47" xfId="0" applyBorder="1" applyAlignment="1">
      <alignment vertical="center"/>
    </xf>
    <xf numFmtId="38" fontId="1" fillId="0" borderId="47" xfId="65" applyFont="1" applyBorder="1" applyAlignment="1">
      <alignment vertical="center"/>
    </xf>
    <xf numFmtId="0" fontId="0" fillId="0" borderId="45" xfId="0" applyBorder="1" applyAlignment="1">
      <alignment vertical="center"/>
    </xf>
    <xf numFmtId="0" fontId="0" fillId="0" borderId="25" xfId="0" applyBorder="1" applyAlignment="1">
      <alignment vertical="center"/>
    </xf>
    <xf numFmtId="0" fontId="44" fillId="0" borderId="0" xfId="0" applyFont="1" applyBorder="1" applyAlignment="1">
      <alignment vertical="center"/>
    </xf>
    <xf numFmtId="0" fontId="0" fillId="0" borderId="0" xfId="0" applyBorder="1" applyAlignment="1">
      <alignment horizontal="center" vertical="center"/>
    </xf>
    <xf numFmtId="38" fontId="1" fillId="0" borderId="0" xfId="65" applyFont="1" applyBorder="1" applyAlignment="1">
      <alignment horizontal="center" vertical="center"/>
    </xf>
    <xf numFmtId="0" fontId="0" fillId="0" borderId="48" xfId="0" applyBorder="1" applyAlignment="1">
      <alignment vertical="center"/>
    </xf>
    <xf numFmtId="0" fontId="90" fillId="0" borderId="0" xfId="0" applyFont="1" applyBorder="1" applyAlignment="1">
      <alignment vertical="center"/>
    </xf>
    <xf numFmtId="0" fontId="21" fillId="0" borderId="0" xfId="0" applyFont="1" applyBorder="1" applyAlignment="1">
      <alignment vertical="center"/>
    </xf>
    <xf numFmtId="0" fontId="44" fillId="0" borderId="0" xfId="0" applyFont="1" applyBorder="1" applyAlignment="1">
      <alignment horizontal="center" vertical="center"/>
    </xf>
    <xf numFmtId="0" fontId="44" fillId="0" borderId="0" xfId="0" applyFont="1" applyBorder="1" applyAlignment="1">
      <alignment horizontal="left" vertical="center"/>
    </xf>
    <xf numFmtId="0" fontId="0" fillId="0" borderId="49" xfId="0" applyBorder="1" applyAlignment="1">
      <alignment vertical="center"/>
    </xf>
    <xf numFmtId="0" fontId="0" fillId="0" borderId="50" xfId="0" applyBorder="1" applyAlignment="1">
      <alignment vertical="center"/>
    </xf>
    <xf numFmtId="0" fontId="0" fillId="0" borderId="43" xfId="0" applyBorder="1" applyAlignment="1">
      <alignment vertical="center"/>
    </xf>
    <xf numFmtId="0" fontId="88" fillId="0" borderId="0" xfId="0" applyFont="1" applyAlignment="1">
      <alignment vertical="center"/>
    </xf>
    <xf numFmtId="0" fontId="12" fillId="0" borderId="50" xfId="0" applyFont="1" applyFill="1" applyBorder="1" applyAlignment="1">
      <alignment vertical="center"/>
    </xf>
    <xf numFmtId="0" fontId="88" fillId="0" borderId="40" xfId="0" applyFont="1" applyFill="1" applyBorder="1" applyAlignment="1">
      <alignment horizontal="center" vertical="center"/>
    </xf>
    <xf numFmtId="0" fontId="88" fillId="0" borderId="56" xfId="0" applyFont="1" applyFill="1" applyBorder="1" applyAlignment="1">
      <alignment horizontal="center" vertical="center"/>
    </xf>
    <xf numFmtId="0" fontId="88" fillId="0" borderId="62" xfId="0" applyFont="1" applyFill="1" applyBorder="1" applyAlignment="1">
      <alignment horizontal="center" vertical="center"/>
    </xf>
    <xf numFmtId="0" fontId="88" fillId="0" borderId="56" xfId="0" applyFont="1" applyBorder="1" applyAlignment="1">
      <alignment horizontal="center" vertical="center"/>
    </xf>
    <xf numFmtId="0" fontId="88" fillId="0" borderId="63" xfId="0" applyFont="1" applyBorder="1" applyAlignment="1">
      <alignment horizontal="center" vertical="center"/>
    </xf>
    <xf numFmtId="0" fontId="88" fillId="0" borderId="63" xfId="0" applyFont="1" applyFill="1" applyBorder="1" applyAlignment="1">
      <alignment horizontal="center" vertical="center"/>
    </xf>
    <xf numFmtId="0" fontId="88" fillId="0" borderId="42" xfId="0" applyFont="1" applyFill="1" applyBorder="1" applyAlignment="1">
      <alignment horizontal="center" vertical="center"/>
    </xf>
    <xf numFmtId="0" fontId="88" fillId="0" borderId="53" xfId="0" applyFont="1" applyFill="1" applyBorder="1" applyAlignment="1">
      <alignment horizontal="center" vertical="center"/>
    </xf>
    <xf numFmtId="0" fontId="88" fillId="0" borderId="64" xfId="0" applyFont="1" applyFill="1" applyBorder="1" applyAlignment="1">
      <alignment horizontal="center" vertical="center"/>
    </xf>
    <xf numFmtId="0" fontId="88" fillId="0" borderId="54" xfId="0" applyFont="1" applyFill="1" applyBorder="1" applyAlignment="1">
      <alignment horizontal="center" vertical="center"/>
    </xf>
    <xf numFmtId="0" fontId="12" fillId="0" borderId="0" xfId="0" applyFont="1" applyFill="1" applyAlignment="1">
      <alignment vertical="center"/>
    </xf>
    <xf numFmtId="0" fontId="77" fillId="0" borderId="0" xfId="0" applyFont="1" applyAlignment="1">
      <alignment vertical="center"/>
    </xf>
    <xf numFmtId="0" fontId="77" fillId="0" borderId="0" xfId="0" applyNumberFormat="1" applyFont="1" applyAlignment="1">
      <alignment vertical="center"/>
    </xf>
    <xf numFmtId="0" fontId="12" fillId="0" borderId="0" xfId="0" applyNumberFormat="1" applyFont="1" applyAlignment="1">
      <alignment vertical="center"/>
    </xf>
    <xf numFmtId="0" fontId="92" fillId="0" borderId="3" xfId="0" applyFont="1" applyBorder="1" applyAlignment="1">
      <alignment vertical="center"/>
    </xf>
    <xf numFmtId="0" fontId="26" fillId="0" borderId="2" xfId="0" applyFont="1" applyBorder="1" applyAlignment="1">
      <alignment vertical="center"/>
    </xf>
    <xf numFmtId="0" fontId="26" fillId="0" borderId="27" xfId="0" applyFont="1" applyBorder="1" applyAlignment="1">
      <alignment vertical="center"/>
    </xf>
    <xf numFmtId="49" fontId="93" fillId="0" borderId="0" xfId="0" applyNumberFormat="1" applyFont="1" applyFill="1" applyAlignment="1">
      <alignment horizontal="left" vertical="center"/>
    </xf>
    <xf numFmtId="0" fontId="93" fillId="0" borderId="0" xfId="0" applyFont="1" applyFill="1"/>
    <xf numFmtId="49" fontId="93" fillId="0" borderId="0" xfId="0" applyNumberFormat="1" applyFont="1" applyFill="1" applyAlignment="1">
      <alignment horizontal="right" vertical="center" wrapText="1"/>
    </xf>
    <xf numFmtId="0" fontId="93" fillId="0" borderId="0" xfId="0" applyFont="1"/>
    <xf numFmtId="0" fontId="33" fillId="0" borderId="0" xfId="0" applyFont="1" applyFill="1" applyAlignment="1">
      <alignment horizontal="center" vertical="center"/>
    </xf>
    <xf numFmtId="0" fontId="77" fillId="0" borderId="0" xfId="0" applyFont="1" applyBorder="1" applyAlignment="1">
      <alignment horizontal="centerContinuous" vertical="center"/>
    </xf>
    <xf numFmtId="0" fontId="94" fillId="0" borderId="0" xfId="0" applyFont="1"/>
    <xf numFmtId="0" fontId="95" fillId="0" borderId="0" xfId="0" applyFont="1"/>
    <xf numFmtId="0" fontId="95" fillId="16" borderId="65" xfId="0" applyFont="1" applyFill="1" applyBorder="1" applyAlignment="1">
      <alignment horizontal="center" vertical="center"/>
    </xf>
    <xf numFmtId="0" fontId="95" fillId="16" borderId="66" xfId="0" applyFont="1" applyFill="1" applyBorder="1" applyAlignment="1">
      <alignment horizontal="center" vertical="center"/>
    </xf>
    <xf numFmtId="0" fontId="95" fillId="16" borderId="67" xfId="0" applyFont="1" applyFill="1" applyBorder="1" applyAlignment="1">
      <alignment horizontal="center" vertical="center"/>
    </xf>
    <xf numFmtId="0" fontId="95" fillId="0" borderId="68" xfId="0" applyFont="1" applyBorder="1"/>
    <xf numFmtId="0" fontId="95" fillId="0" borderId="69" xfId="0" applyFont="1" applyBorder="1"/>
    <xf numFmtId="0" fontId="95" fillId="0" borderId="69" xfId="0" applyFont="1" applyBorder="1" applyAlignment="1">
      <alignment horizontal="center" vertical="center"/>
    </xf>
    <xf numFmtId="0" fontId="95" fillId="0" borderId="70" xfId="0" applyFont="1" applyBorder="1" applyAlignment="1">
      <alignment horizontal="center" vertical="center"/>
    </xf>
    <xf numFmtId="0" fontId="95" fillId="0" borderId="71" xfId="0" applyFont="1" applyBorder="1"/>
    <xf numFmtId="0" fontId="95" fillId="0" borderId="72" xfId="0" applyFont="1" applyBorder="1"/>
    <xf numFmtId="0" fontId="95" fillId="0" borderId="72" xfId="0" applyFont="1" applyBorder="1" applyAlignment="1">
      <alignment horizontal="center" vertical="center"/>
    </xf>
    <xf numFmtId="0" fontId="95" fillId="0" borderId="73" xfId="0" applyFont="1" applyBorder="1" applyAlignment="1">
      <alignment horizontal="center" vertical="center"/>
    </xf>
    <xf numFmtId="0" fontId="95" fillId="0" borderId="72" xfId="0" applyFont="1" applyFill="1" applyBorder="1"/>
    <xf numFmtId="0" fontId="95" fillId="0" borderId="72" xfId="0" applyFont="1" applyFill="1" applyBorder="1" applyAlignment="1">
      <alignment horizontal="center" vertical="center"/>
    </xf>
    <xf numFmtId="0" fontId="95" fillId="0" borderId="73" xfId="0" applyFont="1" applyFill="1" applyBorder="1" applyAlignment="1">
      <alignment horizontal="center" vertical="center"/>
    </xf>
    <xf numFmtId="0" fontId="95" fillId="16" borderId="41" xfId="0" applyFont="1" applyFill="1" applyBorder="1" applyAlignment="1">
      <alignment horizontal="center" vertical="center"/>
    </xf>
    <xf numFmtId="0" fontId="95" fillId="0" borderId="65" xfId="0" applyFont="1" applyBorder="1"/>
    <xf numFmtId="0" fontId="95" fillId="0" borderId="65" xfId="0" applyFont="1" applyBorder="1" applyAlignment="1">
      <alignment horizontal="center" vertical="center"/>
    </xf>
    <xf numFmtId="0" fontId="95" fillId="0" borderId="66" xfId="0" applyFont="1" applyBorder="1" applyAlignment="1">
      <alignment horizontal="center" vertical="center"/>
    </xf>
    <xf numFmtId="179" fontId="46" fillId="0" borderId="2" xfId="65" applyNumberFormat="1" applyFont="1" applyFill="1" applyBorder="1" applyAlignment="1">
      <alignment horizontal="right" vertical="center"/>
    </xf>
    <xf numFmtId="179" fontId="46" fillId="0" borderId="75" xfId="65" applyNumberFormat="1" applyFont="1" applyFill="1" applyBorder="1" applyAlignment="1">
      <alignment horizontal="right" vertical="center"/>
    </xf>
    <xf numFmtId="0" fontId="75" fillId="0" borderId="72" xfId="0" applyFont="1" applyBorder="1"/>
    <xf numFmtId="0" fontId="75" fillId="0" borderId="71" xfId="0" applyFont="1" applyBorder="1"/>
    <xf numFmtId="0" fontId="75" fillId="0" borderId="72" xfId="0" applyFont="1" applyFill="1" applyBorder="1"/>
    <xf numFmtId="0" fontId="75" fillId="0" borderId="71" xfId="0" applyFont="1" applyFill="1" applyBorder="1"/>
    <xf numFmtId="179" fontId="44" fillId="0" borderId="3" xfId="0" applyNumberFormat="1" applyFont="1" applyFill="1" applyBorder="1" applyAlignment="1" applyProtection="1">
      <alignment horizontal="right" vertical="center"/>
      <protection locked="0"/>
    </xf>
    <xf numFmtId="179" fontId="44" fillId="0" borderId="2" xfId="0" applyNumberFormat="1" applyFont="1" applyFill="1" applyBorder="1" applyAlignment="1" applyProtection="1">
      <alignment horizontal="right" vertical="center"/>
      <protection locked="0"/>
    </xf>
    <xf numFmtId="179" fontId="44" fillId="0" borderId="76" xfId="65" applyNumberFormat="1" applyFont="1" applyFill="1" applyBorder="1" applyAlignment="1">
      <alignment horizontal="right" vertical="center"/>
    </xf>
    <xf numFmtId="0" fontId="96" fillId="0" borderId="0" xfId="0" applyFont="1" applyFill="1" applyBorder="1"/>
    <xf numFmtId="186" fontId="46" fillId="0" borderId="0" xfId="0" applyNumberFormat="1" applyFont="1" applyFill="1"/>
    <xf numFmtId="186" fontId="62" fillId="0" borderId="0" xfId="0" applyNumberFormat="1" applyFont="1" applyFill="1" applyBorder="1"/>
    <xf numFmtId="186" fontId="46" fillId="0" borderId="76" xfId="0" applyNumberFormat="1" applyFont="1" applyFill="1" applyBorder="1"/>
    <xf numFmtId="186" fontId="46" fillId="0" borderId="77" xfId="0" applyNumberFormat="1" applyFont="1" applyFill="1" applyBorder="1"/>
    <xf numFmtId="186" fontId="46" fillId="0" borderId="0" xfId="0" applyNumberFormat="1" applyFont="1" applyFill="1" applyBorder="1"/>
    <xf numFmtId="186" fontId="46" fillId="0" borderId="78" xfId="0" applyNumberFormat="1" applyFont="1" applyFill="1" applyBorder="1"/>
    <xf numFmtId="186" fontId="46" fillId="0" borderId="79" xfId="0" applyNumberFormat="1" applyFont="1" applyFill="1" applyBorder="1"/>
    <xf numFmtId="184" fontId="1" fillId="16" borderId="3" xfId="65" applyNumberFormat="1" applyFont="1" applyFill="1" applyBorder="1" applyAlignment="1">
      <alignment horizontal="center" vertical="center"/>
    </xf>
    <xf numFmtId="177" fontId="1" fillId="24" borderId="80" xfId="65" applyNumberFormat="1" applyFont="1" applyFill="1" applyBorder="1" applyAlignment="1">
      <alignment vertical="center"/>
    </xf>
    <xf numFmtId="177" fontId="1" fillId="24" borderId="39" xfId="65" applyNumberFormat="1" applyFont="1" applyFill="1" applyBorder="1" applyAlignment="1">
      <alignment vertical="center"/>
    </xf>
    <xf numFmtId="179" fontId="46" fillId="29" borderId="18" xfId="65" applyNumberFormat="1" applyFont="1" applyFill="1" applyBorder="1" applyAlignment="1">
      <alignment horizontal="right" vertical="center"/>
    </xf>
    <xf numFmtId="179" fontId="46" fillId="29" borderId="3" xfId="65" applyNumberFormat="1" applyFont="1" applyFill="1" applyBorder="1" applyAlignment="1">
      <alignment horizontal="right" vertical="center"/>
    </xf>
    <xf numFmtId="0" fontId="44" fillId="0" borderId="71" xfId="0" applyFont="1" applyFill="1" applyBorder="1"/>
    <xf numFmtId="0" fontId="44" fillId="0" borderId="72" xfId="0" applyFont="1" applyFill="1" applyBorder="1"/>
    <xf numFmtId="0" fontId="68" fillId="0" borderId="0" xfId="0" applyFont="1" applyAlignment="1">
      <alignment horizontal="distributed" vertical="center"/>
    </xf>
    <xf numFmtId="0" fontId="33" fillId="27" borderId="0" xfId="0" applyFont="1" applyFill="1" applyAlignment="1"/>
    <xf numFmtId="0" fontId="97" fillId="0" borderId="0" xfId="0" applyFont="1" applyFill="1" applyBorder="1" applyAlignment="1">
      <alignment horizontal="centerContinuous" vertical="center"/>
    </xf>
    <xf numFmtId="0" fontId="97" fillId="0" borderId="0" xfId="0" applyFont="1" applyFill="1" applyBorder="1" applyAlignment="1">
      <alignment vertical="center"/>
    </xf>
    <xf numFmtId="183" fontId="91" fillId="0" borderId="42" xfId="0" applyNumberFormat="1" applyFont="1" applyBorder="1" applyAlignment="1">
      <alignment horizontal="center" vertical="center"/>
    </xf>
    <xf numFmtId="183" fontId="91" fillId="0" borderId="53" xfId="0" applyNumberFormat="1" applyFont="1" applyBorder="1" applyAlignment="1">
      <alignment horizontal="center" vertical="center"/>
    </xf>
    <xf numFmtId="183" fontId="91" fillId="0" borderId="54" xfId="0" applyNumberFormat="1" applyFont="1" applyBorder="1" applyAlignment="1">
      <alignment horizontal="center" vertical="center"/>
    </xf>
    <xf numFmtId="0" fontId="12" fillId="0" borderId="2" xfId="0" applyFont="1" applyFill="1" applyBorder="1" applyAlignment="1">
      <alignment vertical="center"/>
    </xf>
    <xf numFmtId="9" fontId="12" fillId="24" borderId="44" xfId="59" applyFill="1" applyBorder="1" applyAlignment="1">
      <alignment horizontal="center" vertical="center"/>
    </xf>
    <xf numFmtId="0" fontId="0" fillId="24" borderId="3" xfId="0" applyFill="1" applyBorder="1" applyAlignment="1">
      <alignment horizontal="center" vertical="center"/>
    </xf>
    <xf numFmtId="0" fontId="12" fillId="0" borderId="3" xfId="0" applyFont="1" applyBorder="1" applyAlignment="1">
      <alignment horizontal="center" vertical="center" wrapText="1"/>
    </xf>
    <xf numFmtId="191" fontId="12" fillId="0" borderId="3" xfId="0" applyNumberFormat="1" applyFont="1" applyBorder="1" applyAlignment="1">
      <alignment horizontal="center" vertical="center"/>
    </xf>
    <xf numFmtId="0" fontId="87" fillId="0" borderId="0" xfId="0" applyFont="1" applyBorder="1" applyAlignment="1">
      <alignment horizontal="center" vertical="center"/>
    </xf>
    <xf numFmtId="38" fontId="87" fillId="0" borderId="0" xfId="65" applyFont="1" applyBorder="1" applyAlignment="1">
      <alignment horizontal="center" vertical="center"/>
    </xf>
    <xf numFmtId="38" fontId="1" fillId="0" borderId="0" xfId="65" applyFont="1" applyBorder="1" applyAlignment="1">
      <alignment vertical="center"/>
    </xf>
    <xf numFmtId="177" fontId="1" fillId="0" borderId="0" xfId="59" applyNumberFormat="1" applyFont="1" applyBorder="1" applyAlignment="1">
      <alignment horizontal="center" vertical="center"/>
    </xf>
    <xf numFmtId="0" fontId="21" fillId="0" borderId="0" xfId="0" applyFont="1" applyBorder="1" applyAlignment="1">
      <alignment horizontal="center" vertical="center"/>
    </xf>
    <xf numFmtId="0" fontId="12" fillId="0" borderId="0" xfId="0" applyFont="1"/>
    <xf numFmtId="183" fontId="91" fillId="0" borderId="53" xfId="0" applyNumberFormat="1" applyFont="1" applyFill="1" applyBorder="1" applyAlignment="1">
      <alignment horizontal="center" vertical="center"/>
    </xf>
    <xf numFmtId="0" fontId="26" fillId="0" borderId="0" xfId="0" applyFont="1" applyFill="1" applyAlignment="1">
      <alignment vertical="center"/>
    </xf>
    <xf numFmtId="0" fontId="88" fillId="0" borderId="67" xfId="0" applyFont="1" applyFill="1" applyBorder="1" applyAlignment="1">
      <alignment horizontal="center" vertical="center"/>
    </xf>
    <xf numFmtId="0" fontId="88" fillId="0" borderId="81" xfId="0" applyFont="1" applyFill="1" applyBorder="1" applyAlignment="1">
      <alignment horizontal="center" vertical="center"/>
    </xf>
    <xf numFmtId="0" fontId="88" fillId="0" borderId="82" xfId="0" applyFont="1" applyFill="1" applyBorder="1" applyAlignment="1">
      <alignment horizontal="center" vertical="center"/>
    </xf>
    <xf numFmtId="0" fontId="88" fillId="0" borderId="83" xfId="0" applyFont="1" applyFill="1" applyBorder="1" applyAlignment="1">
      <alignment horizontal="center" vertical="center"/>
    </xf>
    <xf numFmtId="38" fontId="12" fillId="0" borderId="0" xfId="65" applyFont="1" applyFill="1" applyBorder="1" applyAlignment="1">
      <alignment horizontal="center" vertical="center"/>
    </xf>
    <xf numFmtId="0" fontId="88" fillId="0" borderId="40" xfId="0" applyFont="1" applyBorder="1" applyAlignment="1">
      <alignment horizontal="center" vertical="center"/>
    </xf>
    <xf numFmtId="0" fontId="88" fillId="0" borderId="62" xfId="0" applyFont="1" applyBorder="1" applyAlignment="1">
      <alignment horizontal="center" vertical="center"/>
    </xf>
    <xf numFmtId="0" fontId="88" fillId="28" borderId="56" xfId="0" applyFont="1" applyFill="1" applyBorder="1" applyAlignment="1">
      <alignment horizontal="center" vertical="center"/>
    </xf>
    <xf numFmtId="0" fontId="88" fillId="28" borderId="62" xfId="0" applyFont="1" applyFill="1" applyBorder="1" applyAlignment="1">
      <alignment horizontal="center" vertical="center"/>
    </xf>
    <xf numFmtId="0" fontId="88" fillId="28" borderId="40" xfId="0" applyFont="1" applyFill="1" applyBorder="1" applyAlignment="1">
      <alignment horizontal="center" vertical="center"/>
    </xf>
    <xf numFmtId="0" fontId="103" fillId="0" borderId="57" xfId="0" applyFont="1" applyBorder="1" applyAlignment="1">
      <alignment horizontal="center" vertical="center"/>
    </xf>
    <xf numFmtId="0" fontId="103" fillId="0" borderId="55" xfId="0" applyFont="1" applyBorder="1" applyAlignment="1">
      <alignment horizontal="center" vertical="center"/>
    </xf>
    <xf numFmtId="0" fontId="103" fillId="0" borderId="47" xfId="0" applyFont="1" applyBorder="1" applyAlignment="1">
      <alignment horizontal="center" vertical="center"/>
    </xf>
    <xf numFmtId="0" fontId="103" fillId="0" borderId="45" xfId="0" applyFont="1" applyBorder="1" applyAlignment="1">
      <alignment horizontal="center" vertical="center"/>
    </xf>
    <xf numFmtId="0" fontId="103" fillId="0" borderId="46" xfId="0" applyFont="1" applyBorder="1" applyAlignment="1">
      <alignment horizontal="center" vertical="center"/>
    </xf>
    <xf numFmtId="0" fontId="104" fillId="0" borderId="0" xfId="0" applyFont="1" applyBorder="1" applyAlignment="1">
      <alignment horizontal="center" vertical="center"/>
    </xf>
    <xf numFmtId="38" fontId="104" fillId="0" borderId="0" xfId="65" applyFont="1" applyBorder="1" applyAlignment="1">
      <alignment horizontal="center" vertical="center"/>
    </xf>
    <xf numFmtId="0" fontId="65" fillId="0" borderId="0" xfId="0" applyFont="1" applyFill="1" applyAlignment="1">
      <alignment vertical="center"/>
    </xf>
    <xf numFmtId="0" fontId="65" fillId="0" borderId="0" xfId="0" applyFont="1" applyAlignment="1">
      <alignment vertical="center"/>
    </xf>
    <xf numFmtId="0" fontId="50" fillId="0" borderId="0" xfId="0" applyFont="1" applyFill="1" applyBorder="1" applyAlignment="1">
      <alignment vertical="center"/>
    </xf>
    <xf numFmtId="0" fontId="99" fillId="0" borderId="0" xfId="0" applyFont="1" applyFill="1" applyBorder="1" applyAlignment="1">
      <alignment horizontal="centerContinuous" vertical="center"/>
    </xf>
    <xf numFmtId="0" fontId="50" fillId="0" borderId="0" xfId="0" applyFont="1" applyBorder="1" applyAlignment="1">
      <alignment horizontal="centerContinuous" vertical="center"/>
    </xf>
    <xf numFmtId="0" fontId="65" fillId="0" borderId="0" xfId="0" applyFont="1"/>
    <xf numFmtId="0" fontId="41" fillId="0" borderId="84" xfId="0" applyFont="1" applyFill="1" applyBorder="1" applyAlignment="1">
      <alignment horizontal="center" vertical="center"/>
    </xf>
    <xf numFmtId="186" fontId="41" fillId="0" borderId="0" xfId="0" applyNumberFormat="1" applyFont="1" applyFill="1" applyBorder="1"/>
    <xf numFmtId="186" fontId="41" fillId="0" borderId="85" xfId="0" applyNumberFormat="1" applyFont="1" applyFill="1" applyBorder="1"/>
    <xf numFmtId="186" fontId="41" fillId="0" borderId="84" xfId="0" applyNumberFormat="1" applyFont="1" applyFill="1" applyBorder="1"/>
    <xf numFmtId="0" fontId="12" fillId="0" borderId="26" xfId="0" applyFont="1" applyBorder="1" applyAlignment="1">
      <alignment vertical="center" wrapText="1"/>
    </xf>
    <xf numFmtId="0" fontId="12" fillId="0" borderId="2" xfId="0" applyFont="1" applyBorder="1" applyAlignment="1">
      <alignment vertical="center" wrapText="1"/>
    </xf>
    <xf numFmtId="0" fontId="12" fillId="0" borderId="27" xfId="0" applyFont="1" applyBorder="1" applyAlignment="1">
      <alignment vertical="center" wrapText="1"/>
    </xf>
    <xf numFmtId="0" fontId="0" fillId="0" borderId="89" xfId="0" applyBorder="1" applyAlignment="1">
      <alignment vertical="center"/>
    </xf>
    <xf numFmtId="0" fontId="0" fillId="0" borderId="46" xfId="0" applyFont="1" applyBorder="1" applyAlignment="1">
      <alignment vertical="center"/>
    </xf>
    <xf numFmtId="0" fontId="0" fillId="0" borderId="47" xfId="0" applyFont="1" applyBorder="1" applyAlignment="1">
      <alignment vertical="center"/>
    </xf>
    <xf numFmtId="0" fontId="0" fillId="0" borderId="45" xfId="0" applyFont="1" applyBorder="1" applyAlignment="1">
      <alignment vertical="center"/>
    </xf>
    <xf numFmtId="38" fontId="12" fillId="0" borderId="25" xfId="65" applyBorder="1" applyAlignment="1">
      <alignment vertical="center"/>
    </xf>
    <xf numFmtId="1" fontId="0" fillId="0" borderId="0" xfId="0" applyNumberFormat="1" applyBorder="1" applyAlignment="1">
      <alignment vertical="center"/>
    </xf>
    <xf numFmtId="38" fontId="0" fillId="0" borderId="0" xfId="0" applyNumberFormat="1" applyBorder="1" applyAlignment="1">
      <alignment vertical="center"/>
    </xf>
    <xf numFmtId="38" fontId="0" fillId="0" borderId="48" xfId="0" applyNumberFormat="1" applyBorder="1" applyAlignment="1">
      <alignment vertical="center"/>
    </xf>
    <xf numFmtId="0" fontId="0" fillId="0" borderId="25" xfId="0" applyBorder="1" applyAlignment="1">
      <alignment vertical="center"/>
    </xf>
    <xf numFmtId="0" fontId="0" fillId="0" borderId="48" xfId="0" applyBorder="1" applyAlignment="1">
      <alignment vertical="center"/>
    </xf>
    <xf numFmtId="0" fontId="0" fillId="0" borderId="25" xfId="0" applyFont="1" applyBorder="1" applyAlignment="1">
      <alignment vertical="center"/>
    </xf>
    <xf numFmtId="0" fontId="0" fillId="0" borderId="48" xfId="0" applyFont="1" applyBorder="1" applyAlignment="1">
      <alignment vertical="center"/>
    </xf>
    <xf numFmtId="38" fontId="0" fillId="0" borderId="49" xfId="0" applyNumberFormat="1" applyFont="1" applyBorder="1" applyAlignment="1">
      <alignment vertical="center"/>
    </xf>
    <xf numFmtId="38" fontId="0" fillId="0" borderId="50" xfId="0" applyNumberFormat="1" applyBorder="1" applyAlignment="1">
      <alignment vertical="center"/>
    </xf>
    <xf numFmtId="38" fontId="0" fillId="0" borderId="43" xfId="0" applyNumberFormat="1" applyBorder="1" applyAlignment="1">
      <alignment vertical="center"/>
    </xf>
    <xf numFmtId="38" fontId="0" fillId="0" borderId="49" xfId="0" applyNumberFormat="1" applyBorder="1" applyAlignment="1">
      <alignment vertical="center"/>
    </xf>
    <xf numFmtId="192" fontId="49" fillId="0" borderId="70" xfId="65" applyNumberFormat="1" applyFont="1" applyBorder="1" applyAlignment="1">
      <alignment horizontal="center" vertical="center"/>
    </xf>
    <xf numFmtId="192" fontId="49" fillId="0" borderId="66" xfId="0" applyNumberFormat="1" applyFont="1" applyBorder="1" applyAlignment="1">
      <alignment horizontal="center" vertical="center"/>
    </xf>
    <xf numFmtId="0" fontId="12" fillId="0" borderId="0" xfId="0" applyFont="1" applyFill="1" applyBorder="1" applyAlignment="1">
      <alignment vertical="center"/>
    </xf>
    <xf numFmtId="38" fontId="12" fillId="0" borderId="0" xfId="65" applyFont="1" applyFill="1" applyBorder="1" applyAlignment="1">
      <alignment vertical="center"/>
    </xf>
    <xf numFmtId="0" fontId="1" fillId="16" borderId="18" xfId="0" applyFont="1" applyFill="1" applyBorder="1" applyAlignment="1">
      <alignment horizontal="center" vertical="center"/>
    </xf>
    <xf numFmtId="0" fontId="75" fillId="0" borderId="72" xfId="0" applyFont="1" applyBorder="1" applyAlignment="1">
      <alignment horizontal="center" vertical="center"/>
    </xf>
    <xf numFmtId="0" fontId="51" fillId="0" borderId="0" xfId="0" applyFont="1" applyAlignment="1">
      <alignment vertical="center"/>
    </xf>
    <xf numFmtId="0" fontId="75" fillId="0" borderId="0" xfId="0" applyFont="1"/>
    <xf numFmtId="0" fontId="0" fillId="30" borderId="0" xfId="0" applyFill="1" applyAlignment="1">
      <alignment vertical="center" textRotation="255"/>
    </xf>
    <xf numFmtId="0" fontId="43" fillId="29" borderId="90" xfId="0" applyFont="1" applyFill="1" applyBorder="1" applyAlignment="1">
      <alignment horizontal="center" vertical="center"/>
    </xf>
    <xf numFmtId="38" fontId="44" fillId="30" borderId="88" xfId="65" applyFont="1" applyFill="1" applyBorder="1" applyAlignment="1">
      <alignment vertical="center"/>
    </xf>
    <xf numFmtId="0" fontId="35" fillId="0" borderId="0" xfId="0" applyFont="1" applyFill="1" applyAlignment="1">
      <alignment horizontal="left" vertical="center"/>
    </xf>
    <xf numFmtId="0" fontId="1" fillId="16" borderId="49" xfId="0" applyFont="1" applyFill="1" applyBorder="1" applyAlignment="1">
      <alignment horizontal="center" vertical="center"/>
    </xf>
    <xf numFmtId="0" fontId="0" fillId="0" borderId="63" xfId="0" applyFill="1" applyBorder="1" applyAlignment="1">
      <alignment horizontal="left" vertical="center"/>
    </xf>
    <xf numFmtId="0" fontId="0" fillId="0" borderId="39" xfId="0" applyBorder="1"/>
    <xf numFmtId="0" fontId="0" fillId="0" borderId="25" xfId="0" applyBorder="1"/>
    <xf numFmtId="0" fontId="0" fillId="0" borderId="37" xfId="0" applyBorder="1"/>
    <xf numFmtId="0" fontId="0" fillId="0" borderId="41" xfId="0" applyBorder="1"/>
    <xf numFmtId="38" fontId="1" fillId="0" borderId="37" xfId="65" applyFont="1" applyBorder="1" applyAlignment="1">
      <alignment vertical="center"/>
    </xf>
    <xf numFmtId="10" fontId="1" fillId="0" borderId="41" xfId="59" applyNumberFormat="1" applyFont="1" applyBorder="1" applyAlignment="1">
      <alignment vertical="center"/>
    </xf>
    <xf numFmtId="10" fontId="1" fillId="0" borderId="39" xfId="59" applyNumberFormat="1" applyFont="1" applyBorder="1" applyAlignment="1">
      <alignment vertical="center"/>
    </xf>
    <xf numFmtId="0" fontId="65" fillId="0" borderId="0" xfId="0" applyFont="1" applyFill="1" applyAlignment="1">
      <alignment vertical="center"/>
    </xf>
    <xf numFmtId="38" fontId="1" fillId="0" borderId="39" xfId="65" applyFont="1" applyFill="1" applyBorder="1" applyAlignment="1">
      <alignment vertical="center"/>
    </xf>
    <xf numFmtId="38" fontId="1" fillId="24" borderId="39" xfId="65" applyFont="1" applyFill="1" applyBorder="1" applyAlignment="1">
      <alignment vertical="center"/>
    </xf>
    <xf numFmtId="38" fontId="1" fillId="24" borderId="41" xfId="65" applyFont="1" applyFill="1" applyBorder="1" applyAlignment="1">
      <alignment vertical="center"/>
    </xf>
    <xf numFmtId="38" fontId="1" fillId="29" borderId="80" xfId="65" applyFont="1" applyFill="1" applyBorder="1" applyAlignment="1">
      <alignment vertical="center"/>
    </xf>
    <xf numFmtId="184" fontId="1" fillId="0" borderId="51" xfId="65" applyNumberFormat="1" applyFont="1" applyBorder="1" applyAlignment="1">
      <alignment horizontal="center" vertical="center" textRotation="255"/>
    </xf>
    <xf numFmtId="184" fontId="1" fillId="0" borderId="60" xfId="65" applyNumberFormat="1" applyFont="1" applyBorder="1" applyAlignment="1">
      <alignment horizontal="center" vertical="center" textRotation="255"/>
    </xf>
    <xf numFmtId="0" fontId="0" fillId="0" borderId="56" xfId="0" applyFill="1" applyBorder="1"/>
    <xf numFmtId="38" fontId="1" fillId="0" borderId="37" xfId="65" applyNumberFormat="1" applyFont="1" applyBorder="1" applyAlignment="1">
      <alignment vertical="center"/>
    </xf>
    <xf numFmtId="38" fontId="1" fillId="0" borderId="39" xfId="65" applyNumberFormat="1" applyFont="1" applyBorder="1" applyAlignment="1">
      <alignment vertical="center"/>
    </xf>
    <xf numFmtId="38" fontId="1" fillId="29" borderId="39" xfId="65" applyNumberFormat="1" applyFont="1" applyFill="1" applyBorder="1" applyAlignment="1">
      <alignment vertical="center"/>
    </xf>
    <xf numFmtId="0" fontId="0" fillId="0" borderId="49" xfId="0" applyBorder="1"/>
    <xf numFmtId="38" fontId="1" fillId="0" borderId="37" xfId="65" applyFont="1" applyFill="1" applyBorder="1" applyAlignment="1">
      <alignment vertical="center"/>
    </xf>
    <xf numFmtId="0" fontId="0" fillId="0" borderId="52" xfId="0" applyBorder="1" applyAlignment="1">
      <alignment vertical="center"/>
    </xf>
    <xf numFmtId="184" fontId="1" fillId="0" borderId="41" xfId="65" applyNumberFormat="1" applyFont="1" applyFill="1" applyBorder="1" applyAlignment="1">
      <alignment horizontal="center" vertical="center"/>
    </xf>
    <xf numFmtId="177" fontId="1" fillId="0" borderId="37" xfId="65" applyNumberFormat="1" applyFont="1" applyFill="1" applyBorder="1" applyAlignment="1">
      <alignment horizontal="center" vertical="center"/>
    </xf>
    <xf numFmtId="0" fontId="0" fillId="0" borderId="94" xfId="0" applyBorder="1"/>
    <xf numFmtId="0" fontId="0" fillId="0" borderId="96" xfId="0" applyBorder="1"/>
    <xf numFmtId="0" fontId="0" fillId="0" borderId="97" xfId="0" applyBorder="1" applyAlignment="1">
      <alignment vertical="center"/>
    </xf>
    <xf numFmtId="179" fontId="46" fillId="0" borderId="98" xfId="65" applyNumberFormat="1" applyFont="1" applyFill="1" applyBorder="1" applyAlignment="1">
      <alignment horizontal="right" vertical="center"/>
    </xf>
    <xf numFmtId="179" fontId="46" fillId="0" borderId="44" xfId="65" applyNumberFormat="1" applyFont="1" applyFill="1" applyBorder="1" applyAlignment="1">
      <alignment horizontal="right" vertical="center"/>
    </xf>
    <xf numFmtId="179" fontId="46" fillId="0" borderId="47" xfId="65" applyNumberFormat="1" applyFont="1" applyFill="1" applyBorder="1" applyAlignment="1">
      <alignment horizontal="right" vertical="center"/>
    </xf>
    <xf numFmtId="179" fontId="62" fillId="0" borderId="99" xfId="65" applyNumberFormat="1" applyFont="1" applyFill="1" applyBorder="1" applyAlignment="1">
      <alignment vertical="center"/>
    </xf>
    <xf numFmtId="179" fontId="62" fillId="0" borderId="23" xfId="65" applyNumberFormat="1" applyFont="1" applyFill="1" applyBorder="1" applyAlignment="1">
      <alignment vertical="center"/>
    </xf>
    <xf numFmtId="179" fontId="62" fillId="0" borderId="100" xfId="65" applyNumberFormat="1" applyFont="1" applyFill="1" applyBorder="1" applyAlignment="1">
      <alignment vertical="center"/>
    </xf>
    <xf numFmtId="179" fontId="46" fillId="0" borderId="101" xfId="65" applyNumberFormat="1" applyFont="1" applyFill="1" applyBorder="1" applyAlignment="1">
      <alignment vertical="center"/>
    </xf>
    <xf numFmtId="179" fontId="46" fillId="0" borderId="18" xfId="65" applyNumberFormat="1" applyFont="1" applyFill="1" applyBorder="1" applyAlignment="1">
      <alignment vertical="center"/>
    </xf>
    <xf numFmtId="179" fontId="46" fillId="0" borderId="50" xfId="65" applyNumberFormat="1" applyFont="1" applyFill="1" applyBorder="1" applyAlignment="1">
      <alignment vertical="center"/>
    </xf>
    <xf numFmtId="179" fontId="46" fillId="0" borderId="36" xfId="65" applyNumberFormat="1" applyFont="1" applyFill="1" applyBorder="1" applyAlignment="1">
      <alignment vertical="center"/>
    </xf>
    <xf numFmtId="179" fontId="46" fillId="0" borderId="3" xfId="65" applyNumberFormat="1" applyFont="1" applyFill="1" applyBorder="1" applyAlignment="1">
      <alignment vertical="center"/>
    </xf>
    <xf numFmtId="179" fontId="46" fillId="0" borderId="2" xfId="65" applyNumberFormat="1" applyFont="1" applyFill="1" applyBorder="1" applyAlignment="1">
      <alignment vertical="center"/>
    </xf>
    <xf numFmtId="179" fontId="46" fillId="0" borderId="102" xfId="65" applyNumberFormat="1" applyFont="1" applyFill="1" applyBorder="1" applyAlignment="1">
      <alignment vertical="center"/>
    </xf>
    <xf numFmtId="179" fontId="46" fillId="0" borderId="103" xfId="65" applyNumberFormat="1" applyFont="1" applyFill="1" applyBorder="1" applyAlignment="1">
      <alignment vertical="center"/>
    </xf>
    <xf numFmtId="179" fontId="46" fillId="0" borderId="104" xfId="65" applyNumberFormat="1" applyFont="1" applyFill="1" applyBorder="1" applyAlignment="1">
      <alignment vertical="center"/>
    </xf>
    <xf numFmtId="179" fontId="46" fillId="0" borderId="34" xfId="65" applyNumberFormat="1" applyFont="1" applyFill="1" applyBorder="1" applyAlignment="1">
      <alignment vertical="center"/>
    </xf>
    <xf numFmtId="179" fontId="46" fillId="0" borderId="105" xfId="65" applyNumberFormat="1" applyFont="1" applyFill="1" applyBorder="1" applyAlignment="1">
      <alignment vertical="center"/>
    </xf>
    <xf numFmtId="179" fontId="46" fillId="0" borderId="35" xfId="65" applyNumberFormat="1" applyFont="1" applyFill="1" applyBorder="1" applyAlignment="1">
      <alignment vertical="center"/>
    </xf>
    <xf numFmtId="179" fontId="46" fillId="0" borderId="18" xfId="65" applyNumberFormat="1" applyFont="1" applyFill="1" applyBorder="1" applyAlignment="1">
      <alignment horizontal="right" vertical="center"/>
    </xf>
    <xf numFmtId="10" fontId="46" fillId="29" borderId="47" xfId="59" applyNumberFormat="1" applyFont="1" applyFill="1" applyBorder="1" applyAlignment="1">
      <alignment vertical="center"/>
    </xf>
    <xf numFmtId="10" fontId="46" fillId="0" borderId="106" xfId="0" applyNumberFormat="1" applyFont="1" applyFill="1" applyBorder="1" applyAlignment="1">
      <alignment horizontal="center" vertical="center"/>
    </xf>
    <xf numFmtId="186" fontId="46" fillId="29" borderId="2" xfId="0" applyNumberFormat="1" applyFont="1" applyFill="1" applyBorder="1"/>
    <xf numFmtId="186" fontId="46" fillId="29" borderId="3" xfId="0" applyNumberFormat="1" applyFont="1" applyFill="1" applyBorder="1"/>
    <xf numFmtId="0" fontId="46" fillId="29" borderId="2" xfId="0" applyFont="1" applyFill="1" applyBorder="1" applyAlignment="1">
      <alignment vertical="center"/>
    </xf>
    <xf numFmtId="0" fontId="46" fillId="29" borderId="100" xfId="0" applyFont="1" applyFill="1" applyBorder="1" applyAlignment="1">
      <alignment vertical="center"/>
    </xf>
    <xf numFmtId="0" fontId="46" fillId="29" borderId="26" xfId="0" applyFont="1" applyFill="1" applyBorder="1" applyAlignment="1">
      <alignment vertical="center"/>
    </xf>
    <xf numFmtId="0" fontId="40" fillId="29" borderId="2" xfId="0" applyFont="1" applyFill="1" applyBorder="1" applyAlignment="1">
      <alignment vertical="center"/>
    </xf>
    <xf numFmtId="186" fontId="46" fillId="29" borderId="100" xfId="0" applyNumberFormat="1" applyFont="1" applyFill="1" applyBorder="1"/>
    <xf numFmtId="186" fontId="46" fillId="29" borderId="23" xfId="0" applyNumberFormat="1" applyFont="1" applyFill="1" applyBorder="1"/>
    <xf numFmtId="0" fontId="46" fillId="29" borderId="108" xfId="0" applyFont="1" applyFill="1" applyBorder="1"/>
    <xf numFmtId="0" fontId="46" fillId="29" borderId="35" xfId="0" applyFont="1" applyFill="1" applyBorder="1" applyAlignment="1">
      <alignment vertical="center"/>
    </xf>
    <xf numFmtId="0" fontId="40" fillId="29" borderId="35" xfId="0" applyFont="1" applyFill="1" applyBorder="1" applyAlignment="1">
      <alignment vertical="center"/>
    </xf>
    <xf numFmtId="186" fontId="46" fillId="29" borderId="109" xfId="0" applyNumberFormat="1" applyFont="1" applyFill="1" applyBorder="1"/>
    <xf numFmtId="186" fontId="46" fillId="29" borderId="110" xfId="0" applyNumberFormat="1" applyFont="1" applyFill="1" applyBorder="1"/>
    <xf numFmtId="179" fontId="44" fillId="29" borderId="111" xfId="0" applyNumberFormat="1" applyFont="1" applyFill="1" applyBorder="1" applyAlignment="1">
      <alignment horizontal="right" vertical="center"/>
    </xf>
    <xf numFmtId="0" fontId="46" fillId="29" borderId="50" xfId="0" applyFont="1" applyFill="1" applyBorder="1" applyAlignment="1">
      <alignment horizontal="left" vertical="center"/>
    </xf>
    <xf numFmtId="179" fontId="44" fillId="29" borderId="49" xfId="0" applyNumberFormat="1" applyFont="1" applyFill="1" applyBorder="1" applyAlignment="1">
      <alignment horizontal="right" vertical="center"/>
    </xf>
    <xf numFmtId="179" fontId="44" fillId="29" borderId="112" xfId="0" applyNumberFormat="1" applyFont="1" applyFill="1" applyBorder="1" applyAlignment="1">
      <alignment horizontal="right" vertical="center"/>
    </xf>
    <xf numFmtId="179" fontId="44" fillId="29" borderId="113" xfId="0" applyNumberFormat="1" applyFont="1" applyFill="1" applyBorder="1" applyAlignment="1">
      <alignment horizontal="right" vertical="center"/>
    </xf>
    <xf numFmtId="179" fontId="44" fillId="29" borderId="114" xfId="0" applyNumberFormat="1" applyFont="1" applyFill="1" applyBorder="1" applyAlignment="1">
      <alignment horizontal="right" vertical="center"/>
    </xf>
    <xf numFmtId="179" fontId="44" fillId="29" borderId="115" xfId="0" applyNumberFormat="1" applyFont="1" applyFill="1" applyBorder="1" applyAlignment="1">
      <alignment horizontal="right" vertical="center"/>
    </xf>
    <xf numFmtId="179" fontId="44" fillId="29" borderId="116" xfId="0" applyNumberFormat="1" applyFont="1" applyFill="1" applyBorder="1" applyAlignment="1">
      <alignment horizontal="right" vertical="center"/>
    </xf>
    <xf numFmtId="179" fontId="44" fillId="29" borderId="43" xfId="0" applyNumberFormat="1" applyFont="1" applyFill="1" applyBorder="1" applyAlignment="1">
      <alignment horizontal="right" vertical="center"/>
    </xf>
    <xf numFmtId="179" fontId="44" fillId="29" borderId="91" xfId="0" applyNumberFormat="1" applyFont="1" applyFill="1" applyBorder="1" applyAlignment="1">
      <alignment horizontal="right" vertical="center"/>
    </xf>
    <xf numFmtId="0" fontId="0" fillId="0" borderId="0" xfId="0" applyAlignment="1">
      <alignment vertical="center"/>
    </xf>
    <xf numFmtId="0" fontId="0" fillId="0" borderId="0" xfId="0" applyAlignment="1">
      <alignment horizontal="center" vertical="center"/>
    </xf>
    <xf numFmtId="0" fontId="0" fillId="31" borderId="3" xfId="0" applyFill="1" applyBorder="1" applyAlignment="1">
      <alignment horizontal="center" vertical="center"/>
    </xf>
    <xf numFmtId="0" fontId="0" fillId="31" borderId="3" xfId="0" applyFill="1" applyBorder="1" applyAlignment="1">
      <alignment vertical="center"/>
    </xf>
    <xf numFmtId="0" fontId="0" fillId="0" borderId="37" xfId="0" applyBorder="1" applyAlignment="1">
      <alignment horizontal="center" vertical="center"/>
    </xf>
    <xf numFmtId="0" fontId="0" fillId="0" borderId="37" xfId="0" applyBorder="1" applyAlignment="1">
      <alignment vertical="center"/>
    </xf>
    <xf numFmtId="0" fontId="0" fillId="0" borderId="39" xfId="0" applyBorder="1" applyAlignment="1">
      <alignment horizontal="center" vertical="center"/>
    </xf>
    <xf numFmtId="0" fontId="0" fillId="0" borderId="39" xfId="0" applyBorder="1" applyAlignment="1">
      <alignment vertical="center"/>
    </xf>
    <xf numFmtId="38" fontId="0" fillId="0" borderId="39" xfId="65" applyFont="1" applyBorder="1" applyAlignment="1">
      <alignment vertical="center"/>
    </xf>
    <xf numFmtId="0" fontId="0" fillId="0" borderId="41" xfId="0" applyBorder="1" applyAlignment="1">
      <alignment horizontal="center" vertical="center"/>
    </xf>
    <xf numFmtId="0" fontId="0" fillId="0" borderId="41" xfId="0" applyBorder="1" applyAlignment="1">
      <alignment vertical="center"/>
    </xf>
    <xf numFmtId="0" fontId="0" fillId="31" borderId="37" xfId="0" applyFill="1" applyBorder="1" applyAlignment="1">
      <alignment vertical="center"/>
    </xf>
    <xf numFmtId="0" fontId="0" fillId="31" borderId="39" xfId="0" applyFill="1" applyBorder="1" applyAlignment="1">
      <alignment vertical="center"/>
    </xf>
    <xf numFmtId="0" fontId="0" fillId="31" borderId="41" xfId="0" applyFill="1" applyBorder="1" applyAlignment="1">
      <alignment vertical="center"/>
    </xf>
    <xf numFmtId="0" fontId="0" fillId="0" borderId="3" xfId="0" applyBorder="1" applyAlignment="1">
      <alignment horizontal="center" vertical="center"/>
    </xf>
    <xf numFmtId="0" fontId="0" fillId="0" borderId="3" xfId="0" applyBorder="1" applyAlignment="1">
      <alignment vertical="center"/>
    </xf>
    <xf numFmtId="40" fontId="12" fillId="0" borderId="39" xfId="0" applyNumberFormat="1" applyFont="1" applyBorder="1" applyAlignment="1">
      <alignment horizontal="right" vertical="center"/>
    </xf>
    <xf numFmtId="0" fontId="12" fillId="0" borderId="39" xfId="0" applyFont="1" applyBorder="1" applyAlignment="1">
      <alignment horizontal="right" vertical="center"/>
    </xf>
    <xf numFmtId="193" fontId="12" fillId="0" borderId="41" xfId="0" applyNumberFormat="1" applyFont="1" applyBorder="1" applyAlignment="1">
      <alignment horizontal="right" vertical="center"/>
    </xf>
    <xf numFmtId="0" fontId="0" fillId="31" borderId="27" xfId="0" applyFill="1" applyBorder="1" applyAlignment="1">
      <alignment horizontal="center" vertical="center"/>
    </xf>
    <xf numFmtId="0" fontId="0" fillId="31" borderId="92" xfId="0" applyFill="1" applyBorder="1" applyAlignment="1">
      <alignment vertical="center"/>
    </xf>
    <xf numFmtId="0" fontId="0" fillId="0" borderId="92" xfId="0" applyBorder="1" applyAlignment="1">
      <alignment horizontal="center" vertical="center"/>
    </xf>
    <xf numFmtId="0" fontId="12" fillId="0" borderId="92" xfId="0" applyFont="1" applyBorder="1" applyAlignment="1">
      <alignment horizontal="right" vertical="center"/>
    </xf>
    <xf numFmtId="38" fontId="0" fillId="0" borderId="41" xfId="65" applyNumberFormat="1" applyFont="1" applyFill="1" applyBorder="1" applyAlignment="1">
      <alignment vertical="center"/>
    </xf>
    <xf numFmtId="0" fontId="0" fillId="31" borderId="55" xfId="0" applyFill="1" applyBorder="1" applyAlignment="1">
      <alignment vertical="center"/>
    </xf>
    <xf numFmtId="0" fontId="0" fillId="31" borderId="40" xfId="0" applyFill="1" applyBorder="1" applyAlignment="1">
      <alignment vertical="center"/>
    </xf>
    <xf numFmtId="0" fontId="0" fillId="31" borderId="63" xfId="0" applyFill="1" applyBorder="1" applyAlignment="1">
      <alignment vertical="center"/>
    </xf>
    <xf numFmtId="0" fontId="0" fillId="31" borderId="42" xfId="0" applyFill="1" applyBorder="1" applyAlignment="1">
      <alignment vertical="center"/>
    </xf>
    <xf numFmtId="0" fontId="0" fillId="31" borderId="54" xfId="0" applyFill="1" applyBorder="1" applyAlignment="1">
      <alignment vertical="center"/>
    </xf>
    <xf numFmtId="0" fontId="0" fillId="31" borderId="3" xfId="0" applyFill="1" applyBorder="1" applyAlignment="1">
      <alignment vertical="center"/>
    </xf>
    <xf numFmtId="179" fontId="46" fillId="0" borderId="117" xfId="0" applyNumberFormat="1" applyFont="1" applyFill="1" applyBorder="1" applyAlignment="1">
      <alignment vertical="center"/>
    </xf>
    <xf numFmtId="0" fontId="0" fillId="31" borderId="80" xfId="0" applyFill="1" applyBorder="1" applyAlignment="1">
      <alignment vertical="center"/>
    </xf>
    <xf numFmtId="0" fontId="0" fillId="0" borderId="80" xfId="0" applyBorder="1" applyAlignment="1">
      <alignment horizontal="center" vertical="center"/>
    </xf>
    <xf numFmtId="0" fontId="0" fillId="0" borderId="80" xfId="0" applyBorder="1" applyAlignment="1">
      <alignment vertical="center"/>
    </xf>
    <xf numFmtId="0" fontId="0" fillId="0" borderId="0" xfId="0" applyBorder="1"/>
    <xf numFmtId="0" fontId="0" fillId="29" borderId="54" xfId="0" applyFill="1" applyBorder="1"/>
    <xf numFmtId="0" fontId="1" fillId="16" borderId="118" xfId="0" applyFont="1" applyFill="1" applyBorder="1" applyAlignment="1">
      <alignment horizontal="center" vertical="center"/>
    </xf>
    <xf numFmtId="0" fontId="1" fillId="16" borderId="119" xfId="0" applyFont="1" applyFill="1" applyBorder="1" applyAlignment="1">
      <alignment horizontal="center" vertical="center"/>
    </xf>
    <xf numFmtId="0" fontId="1" fillId="16" borderId="120" xfId="0" applyFont="1" applyFill="1" applyBorder="1" applyAlignment="1">
      <alignment horizontal="center" vertical="center"/>
    </xf>
    <xf numFmtId="38" fontId="1" fillId="0" borderId="121" xfId="65" applyFont="1" applyBorder="1" applyAlignment="1">
      <alignment vertical="center"/>
    </xf>
    <xf numFmtId="38" fontId="1" fillId="0" borderId="122" xfId="65" applyFont="1" applyBorder="1" applyAlignment="1">
      <alignment vertical="center"/>
    </xf>
    <xf numFmtId="38" fontId="1" fillId="0" borderId="123" xfId="65" applyFont="1" applyBorder="1" applyAlignment="1">
      <alignment vertical="center"/>
    </xf>
    <xf numFmtId="38" fontId="1" fillId="0" borderId="124" xfId="65" applyFont="1" applyFill="1" applyBorder="1" applyAlignment="1">
      <alignment vertical="center"/>
    </xf>
    <xf numFmtId="38" fontId="1" fillId="0" borderId="125" xfId="65" applyFont="1" applyFill="1" applyBorder="1" applyAlignment="1">
      <alignment vertical="center"/>
    </xf>
    <xf numFmtId="38" fontId="1" fillId="0" borderId="126" xfId="65" applyFont="1" applyFill="1" applyBorder="1" applyAlignment="1">
      <alignment vertical="center"/>
    </xf>
    <xf numFmtId="38" fontId="1" fillId="29" borderId="124" xfId="65" applyFont="1" applyFill="1" applyBorder="1" applyAlignment="1">
      <alignment vertical="center"/>
    </xf>
    <xf numFmtId="38" fontId="1" fillId="29" borderId="125" xfId="65" applyFont="1" applyFill="1" applyBorder="1" applyAlignment="1">
      <alignment vertical="center"/>
    </xf>
    <xf numFmtId="38" fontId="1" fillId="29" borderId="126" xfId="65" applyFont="1" applyFill="1" applyBorder="1" applyAlignment="1">
      <alignment vertical="center"/>
    </xf>
    <xf numFmtId="38" fontId="1" fillId="0" borderId="130" xfId="65" applyFont="1" applyFill="1" applyBorder="1" applyAlignment="1">
      <alignment vertical="center"/>
    </xf>
    <xf numFmtId="184" fontId="1" fillId="16" borderId="26" xfId="65" applyNumberFormat="1" applyFont="1" applyFill="1" applyBorder="1" applyAlignment="1">
      <alignment horizontal="center" vertical="center"/>
    </xf>
    <xf numFmtId="177" fontId="1" fillId="0" borderId="38" xfId="65" applyNumberFormat="1" applyFont="1" applyFill="1" applyBorder="1" applyAlignment="1">
      <alignment horizontal="center" vertical="center"/>
    </xf>
    <xf numFmtId="177" fontId="1" fillId="24" borderId="67" xfId="65" applyNumberFormat="1" applyFont="1" applyFill="1" applyBorder="1" applyAlignment="1">
      <alignment vertical="center"/>
    </xf>
    <xf numFmtId="177" fontId="1" fillId="24" borderId="40" xfId="65" applyNumberFormat="1" applyFont="1" applyFill="1" applyBorder="1" applyAlignment="1">
      <alignment vertical="center"/>
    </xf>
    <xf numFmtId="184" fontId="1" fillId="0" borderId="42" xfId="65" applyNumberFormat="1" applyFont="1" applyFill="1" applyBorder="1" applyAlignment="1">
      <alignment horizontal="center" vertical="center"/>
    </xf>
    <xf numFmtId="0" fontId="0" fillId="0" borderId="37" xfId="0" applyBorder="1" applyAlignment="1">
      <alignment horizontal="center"/>
    </xf>
    <xf numFmtId="0" fontId="0" fillId="29" borderId="39" xfId="0" applyFill="1" applyBorder="1" applyAlignment="1">
      <alignment horizontal="center"/>
    </xf>
    <xf numFmtId="0" fontId="0" fillId="29" borderId="41" xfId="0" applyFill="1" applyBorder="1" applyAlignment="1">
      <alignment horizontal="center"/>
    </xf>
    <xf numFmtId="0" fontId="0" fillId="0" borderId="39" xfId="0" applyFont="1" applyBorder="1" applyAlignment="1">
      <alignment vertical="center"/>
    </xf>
    <xf numFmtId="0" fontId="0" fillId="31" borderId="83" xfId="0" applyFill="1" applyBorder="1" applyAlignment="1">
      <alignment vertical="center"/>
    </xf>
    <xf numFmtId="0" fontId="0" fillId="31" borderId="133" xfId="0" applyFill="1" applyBorder="1" applyAlignment="1">
      <alignment horizontal="center" vertical="center"/>
    </xf>
    <xf numFmtId="0" fontId="0" fillId="0" borderId="134" xfId="0" applyBorder="1" applyAlignment="1">
      <alignment horizontal="center" vertical="center"/>
    </xf>
    <xf numFmtId="0" fontId="0" fillId="0" borderId="134" xfId="0" applyBorder="1" applyAlignment="1">
      <alignment vertical="center"/>
    </xf>
    <xf numFmtId="0" fontId="75" fillId="0" borderId="73" xfId="0" applyFont="1" applyFill="1" applyBorder="1" applyAlignment="1">
      <alignment horizontal="center" vertical="center"/>
    </xf>
    <xf numFmtId="0" fontId="0" fillId="0" borderId="18" xfId="0" applyFont="1" applyBorder="1" applyAlignment="1">
      <alignment horizontal="center" vertical="center"/>
    </xf>
    <xf numFmtId="0" fontId="46" fillId="29" borderId="111" xfId="0" applyFont="1" applyFill="1" applyBorder="1" applyAlignment="1">
      <alignment horizontal="left" vertical="center"/>
    </xf>
    <xf numFmtId="0" fontId="46" fillId="29" borderId="135" xfId="0" applyFont="1" applyFill="1" applyBorder="1" applyAlignment="1">
      <alignment horizontal="left" vertical="center"/>
    </xf>
    <xf numFmtId="0" fontId="46" fillId="29" borderId="136" xfId="0" applyFont="1" applyFill="1" applyBorder="1" applyAlignment="1">
      <alignment horizontal="left" vertical="center"/>
    </xf>
    <xf numFmtId="0" fontId="46" fillId="29" borderId="49" xfId="0" applyFont="1" applyFill="1" applyBorder="1" applyAlignment="1">
      <alignment horizontal="right" vertical="center"/>
    </xf>
    <xf numFmtId="0" fontId="46" fillId="29" borderId="91" xfId="0" applyFont="1" applyFill="1" applyBorder="1" applyAlignment="1">
      <alignment horizontal="right" vertical="center"/>
    </xf>
    <xf numFmtId="0" fontId="46" fillId="29" borderId="112" xfId="0" applyFont="1" applyFill="1" applyBorder="1" applyAlignment="1">
      <alignment horizontal="left" vertical="center"/>
    </xf>
    <xf numFmtId="0" fontId="46" fillId="29" borderId="137" xfId="0" applyFont="1" applyFill="1" applyBorder="1" applyAlignment="1">
      <alignment horizontal="left" vertical="center"/>
    </xf>
    <xf numFmtId="0" fontId="46" fillId="29" borderId="138" xfId="0" applyFont="1" applyFill="1" applyBorder="1" applyAlignment="1">
      <alignment horizontal="left" vertical="center"/>
    </xf>
    <xf numFmtId="0" fontId="28" fillId="0" borderId="0" xfId="0" applyFont="1" applyFill="1" applyAlignment="1">
      <alignment vertical="center"/>
    </xf>
    <xf numFmtId="0" fontId="51" fillId="0" borderId="0" xfId="0" applyFont="1" applyFill="1" applyAlignment="1">
      <alignment vertical="center" wrapText="1"/>
    </xf>
    <xf numFmtId="0" fontId="28" fillId="0" borderId="0" xfId="0" applyFont="1" applyFill="1" applyAlignment="1">
      <alignment horizontal="center" vertical="center"/>
    </xf>
    <xf numFmtId="0" fontId="28" fillId="0" borderId="0" xfId="0" applyFont="1" applyFill="1" applyAlignment="1">
      <alignment horizontal="right" vertical="center"/>
    </xf>
    <xf numFmtId="0" fontId="32" fillId="0" borderId="139" xfId="0" applyFont="1" applyFill="1" applyBorder="1" applyAlignment="1">
      <alignment horizontal="center" vertical="center" wrapText="1"/>
    </xf>
    <xf numFmtId="0" fontId="28" fillId="0" borderId="140" xfId="0" applyFont="1" applyFill="1" applyBorder="1" applyAlignment="1">
      <alignment vertical="center"/>
    </xf>
    <xf numFmtId="0" fontId="28" fillId="0" borderId="82" xfId="0" applyFont="1" applyFill="1" applyBorder="1" applyAlignment="1">
      <alignment vertical="center"/>
    </xf>
    <xf numFmtId="0" fontId="28" fillId="0" borderId="69" xfId="0" applyFont="1" applyFill="1" applyBorder="1" applyAlignment="1">
      <alignment vertical="center"/>
    </xf>
    <xf numFmtId="0" fontId="28" fillId="0" borderId="141" xfId="0" applyFont="1" applyFill="1" applyBorder="1" applyAlignment="1">
      <alignment vertical="center"/>
    </xf>
    <xf numFmtId="3" fontId="28" fillId="0" borderId="82" xfId="0" applyNumberFormat="1" applyFont="1" applyFill="1" applyBorder="1" applyAlignment="1">
      <alignment vertical="center"/>
    </xf>
    <xf numFmtId="3" fontId="28" fillId="0" borderId="69" xfId="0" applyNumberFormat="1" applyFont="1" applyFill="1" applyBorder="1" applyAlignment="1">
      <alignment vertical="center"/>
    </xf>
    <xf numFmtId="3" fontId="28" fillId="0" borderId="142" xfId="0" applyNumberFormat="1" applyFont="1" applyFill="1" applyBorder="1" applyAlignment="1">
      <alignment vertical="center"/>
    </xf>
    <xf numFmtId="3" fontId="28" fillId="0" borderId="141" xfId="0" applyNumberFormat="1" applyFont="1" applyFill="1" applyBorder="1" applyAlignment="1">
      <alignment vertical="center"/>
    </xf>
    <xf numFmtId="0" fontId="28" fillId="0" borderId="143" xfId="0" applyFont="1" applyFill="1" applyBorder="1" applyAlignment="1">
      <alignment vertical="center"/>
    </xf>
    <xf numFmtId="0" fontId="28" fillId="0" borderId="144" xfId="0" applyFont="1" applyFill="1" applyBorder="1" applyAlignment="1">
      <alignment vertical="center"/>
    </xf>
    <xf numFmtId="0" fontId="28" fillId="0" borderId="62" xfId="0" applyFont="1" applyFill="1" applyBorder="1" applyAlignment="1">
      <alignment vertical="center"/>
    </xf>
    <xf numFmtId="0" fontId="28" fillId="0" borderId="72" xfId="0" applyFont="1" applyFill="1" applyBorder="1" applyAlignment="1">
      <alignment vertical="center"/>
    </xf>
    <xf numFmtId="0" fontId="28" fillId="0" borderId="145" xfId="0" applyFont="1" applyFill="1" applyBorder="1" applyAlignment="1">
      <alignment vertical="center"/>
    </xf>
    <xf numFmtId="3" fontId="28" fillId="0" borderId="62" xfId="0" applyNumberFormat="1" applyFont="1" applyFill="1" applyBorder="1" applyAlignment="1">
      <alignment vertical="center"/>
    </xf>
    <xf numFmtId="3" fontId="28" fillId="0" borderId="72" xfId="0" applyNumberFormat="1" applyFont="1" applyFill="1" applyBorder="1" applyAlignment="1">
      <alignment vertical="center"/>
    </xf>
    <xf numFmtId="3" fontId="28" fillId="0" borderId="52" xfId="0" applyNumberFormat="1" applyFont="1" applyFill="1" applyBorder="1" applyAlignment="1">
      <alignment vertical="center"/>
    </xf>
    <xf numFmtId="3" fontId="28" fillId="0" borderId="145" xfId="0" applyNumberFormat="1" applyFont="1" applyFill="1" applyBorder="1" applyAlignment="1">
      <alignment vertical="center"/>
    </xf>
    <xf numFmtId="0" fontId="28" fillId="0" borderId="78" xfId="0" applyFont="1" applyFill="1" applyBorder="1" applyAlignment="1">
      <alignment vertical="center"/>
    </xf>
    <xf numFmtId="0" fontId="28" fillId="0" borderId="146" xfId="0" applyFont="1" applyFill="1" applyBorder="1" applyAlignment="1">
      <alignment vertical="center"/>
    </xf>
    <xf numFmtId="0" fontId="28" fillId="0" borderId="64" xfId="0" applyFont="1" applyFill="1" applyBorder="1" applyAlignment="1">
      <alignment vertical="center"/>
    </xf>
    <xf numFmtId="0" fontId="28" fillId="0" borderId="65" xfId="0" applyFont="1" applyFill="1" applyBorder="1" applyAlignment="1">
      <alignment vertical="center"/>
    </xf>
    <xf numFmtId="0" fontId="28" fillId="0" borderId="147" xfId="0" applyFont="1" applyFill="1" applyBorder="1" applyAlignment="1">
      <alignment vertical="center"/>
    </xf>
    <xf numFmtId="3" fontId="28" fillId="0" borderId="64" xfId="0" applyNumberFormat="1" applyFont="1" applyFill="1" applyBorder="1" applyAlignment="1">
      <alignment vertical="center"/>
    </xf>
    <xf numFmtId="3" fontId="28" fillId="0" borderId="65" xfId="0" applyNumberFormat="1" applyFont="1" applyFill="1" applyBorder="1" applyAlignment="1">
      <alignment vertical="center"/>
    </xf>
    <xf numFmtId="3" fontId="28" fillId="0" borderId="93" xfId="0" applyNumberFormat="1" applyFont="1" applyFill="1" applyBorder="1" applyAlignment="1">
      <alignment vertical="center"/>
    </xf>
    <xf numFmtId="3" fontId="28" fillId="0" borderId="147" xfId="0" applyNumberFormat="1" applyFont="1" applyFill="1" applyBorder="1" applyAlignment="1">
      <alignment vertical="center"/>
    </xf>
    <xf numFmtId="0" fontId="28" fillId="0" borderId="148" xfId="0" applyFont="1" applyFill="1" applyBorder="1" applyAlignment="1">
      <alignment vertical="center"/>
    </xf>
    <xf numFmtId="0" fontId="28" fillId="0" borderId="149" xfId="0" applyFont="1" applyFill="1" applyBorder="1" applyAlignment="1">
      <alignment vertical="center"/>
    </xf>
    <xf numFmtId="0" fontId="28" fillId="0" borderId="58" xfId="0" applyFont="1" applyFill="1" applyBorder="1" applyAlignment="1">
      <alignment vertical="center"/>
    </xf>
    <xf numFmtId="0" fontId="28" fillId="0" borderId="150" xfId="0" applyFont="1" applyFill="1" applyBorder="1" applyAlignment="1">
      <alignment vertical="center"/>
    </xf>
    <xf numFmtId="0" fontId="28" fillId="0" borderId="151" xfId="0" applyFont="1" applyFill="1" applyBorder="1" applyAlignment="1">
      <alignment vertical="center"/>
    </xf>
    <xf numFmtId="3" fontId="28" fillId="0" borderId="58" xfId="0" applyNumberFormat="1" applyFont="1" applyFill="1" applyBorder="1" applyAlignment="1">
      <alignment vertical="center"/>
    </xf>
    <xf numFmtId="3" fontId="28" fillId="0" borderId="150" xfId="0" applyNumberFormat="1" applyFont="1" applyFill="1" applyBorder="1" applyAlignment="1">
      <alignment vertical="center"/>
    </xf>
    <xf numFmtId="3" fontId="28" fillId="0" borderId="152" xfId="0" applyNumberFormat="1" applyFont="1" applyFill="1" applyBorder="1" applyAlignment="1">
      <alignment vertical="center"/>
    </xf>
    <xf numFmtId="3" fontId="28" fillId="0" borderId="151" xfId="0" applyNumberFormat="1" applyFont="1" applyFill="1" applyBorder="1" applyAlignment="1">
      <alignment vertical="center"/>
    </xf>
    <xf numFmtId="0" fontId="28" fillId="0" borderId="153" xfId="0" applyFont="1" applyFill="1" applyBorder="1" applyAlignment="1">
      <alignment vertical="center"/>
    </xf>
    <xf numFmtId="0" fontId="28" fillId="0" borderId="154" xfId="0" applyFont="1" applyFill="1" applyBorder="1" applyAlignment="1">
      <alignment vertical="center"/>
    </xf>
    <xf numFmtId="0" fontId="28" fillId="0" borderId="61" xfId="0" applyFont="1" applyFill="1" applyBorder="1" applyAlignment="1">
      <alignment vertical="center"/>
    </xf>
    <xf numFmtId="0" fontId="28" fillId="0" borderId="155" xfId="0" applyFont="1" applyFill="1" applyBorder="1" applyAlignment="1">
      <alignment vertical="center"/>
    </xf>
    <xf numFmtId="0" fontId="28" fillId="0" borderId="156" xfId="0" applyFont="1" applyFill="1" applyBorder="1" applyAlignment="1">
      <alignment vertical="center"/>
    </xf>
    <xf numFmtId="3" fontId="28" fillId="0" borderId="61" xfId="0" applyNumberFormat="1" applyFont="1" applyFill="1" applyBorder="1" applyAlignment="1">
      <alignment vertical="center"/>
    </xf>
    <xf numFmtId="3" fontId="28" fillId="0" borderId="155" xfId="0" applyNumberFormat="1" applyFont="1" applyFill="1" applyBorder="1" applyAlignment="1">
      <alignment vertical="center"/>
    </xf>
    <xf numFmtId="3" fontId="28" fillId="0" borderId="157" xfId="0" applyNumberFormat="1" applyFont="1" applyFill="1" applyBorder="1" applyAlignment="1">
      <alignment vertical="center"/>
    </xf>
    <xf numFmtId="3" fontId="28" fillId="0" borderId="156" xfId="0" applyNumberFormat="1" applyFont="1" applyFill="1" applyBorder="1" applyAlignment="1">
      <alignment vertical="center"/>
    </xf>
    <xf numFmtId="0" fontId="28" fillId="0" borderId="84" xfId="0" applyFont="1" applyFill="1" applyBorder="1" applyAlignment="1">
      <alignment vertical="center"/>
    </xf>
    <xf numFmtId="0" fontId="32" fillId="0" borderId="0" xfId="0" applyFont="1" applyFill="1" applyAlignment="1">
      <alignment vertical="center"/>
    </xf>
    <xf numFmtId="0" fontId="32" fillId="0" borderId="0" xfId="0" applyFont="1" applyFill="1" applyAlignment="1">
      <alignment horizontal="center" vertical="center"/>
    </xf>
    <xf numFmtId="0" fontId="50" fillId="0" borderId="0" xfId="0" applyFont="1" applyAlignment="1">
      <alignment vertical="center"/>
    </xf>
    <xf numFmtId="0" fontId="28" fillId="0" borderId="158" xfId="0" applyFont="1" applyFill="1" applyBorder="1" applyAlignment="1">
      <alignment horizontal="center" vertical="center" wrapText="1"/>
    </xf>
    <xf numFmtId="0" fontId="28" fillId="0" borderId="159" xfId="0" applyFont="1" applyFill="1" applyBorder="1" applyAlignment="1">
      <alignment vertical="center"/>
    </xf>
    <xf numFmtId="0" fontId="28" fillId="0" borderId="160" xfId="0" applyFont="1" applyFill="1" applyBorder="1" applyAlignment="1">
      <alignment vertical="center"/>
    </xf>
    <xf numFmtId="0" fontId="28" fillId="0" borderId="158" xfId="0" applyFont="1" applyFill="1" applyBorder="1" applyAlignment="1">
      <alignment vertical="center"/>
    </xf>
    <xf numFmtId="0" fontId="28" fillId="0" borderId="161" xfId="0" applyFont="1" applyFill="1" applyBorder="1" applyAlignment="1">
      <alignment vertical="center"/>
    </xf>
    <xf numFmtId="3" fontId="28" fillId="0" borderId="160" xfId="0" applyNumberFormat="1" applyFont="1" applyFill="1" applyBorder="1" applyAlignment="1">
      <alignment vertical="center"/>
    </xf>
    <xf numFmtId="3" fontId="28" fillId="0" borderId="158" xfId="0" applyNumberFormat="1" applyFont="1" applyFill="1" applyBorder="1" applyAlignment="1">
      <alignment vertical="center"/>
    </xf>
    <xf numFmtId="3" fontId="28" fillId="0" borderId="162" xfId="0" applyNumberFormat="1" applyFont="1" applyFill="1" applyBorder="1" applyAlignment="1">
      <alignment vertical="center"/>
    </xf>
    <xf numFmtId="0" fontId="28" fillId="0" borderId="163" xfId="0" applyFont="1" applyFill="1" applyBorder="1" applyAlignment="1">
      <alignment vertical="center"/>
    </xf>
    <xf numFmtId="3" fontId="28" fillId="0" borderId="164" xfId="0" applyNumberFormat="1" applyFont="1" applyFill="1" applyBorder="1" applyAlignment="1">
      <alignment vertical="center"/>
    </xf>
    <xf numFmtId="3" fontId="28" fillId="0" borderId="165" xfId="0" applyNumberFormat="1" applyFont="1" applyFill="1" applyBorder="1" applyAlignment="1">
      <alignment vertical="center"/>
    </xf>
    <xf numFmtId="3" fontId="28" fillId="0" borderId="166" xfId="0" applyNumberFormat="1" applyFont="1" applyFill="1" applyBorder="1" applyAlignment="1">
      <alignment vertical="center"/>
    </xf>
    <xf numFmtId="0" fontId="28" fillId="0" borderId="77" xfId="0" applyFont="1" applyFill="1" applyBorder="1" applyAlignment="1">
      <alignment vertical="center"/>
    </xf>
    <xf numFmtId="0" fontId="28" fillId="0" borderId="167" xfId="0" applyFont="1" applyFill="1" applyBorder="1" applyAlignment="1">
      <alignment vertical="center"/>
    </xf>
    <xf numFmtId="0" fontId="28" fillId="0" borderId="168" xfId="0" applyFont="1" applyFill="1" applyBorder="1" applyAlignment="1">
      <alignment vertical="center"/>
    </xf>
    <xf numFmtId="0" fontId="28" fillId="0" borderId="169" xfId="0" applyFont="1" applyFill="1" applyBorder="1" applyAlignment="1">
      <alignment vertical="center"/>
    </xf>
    <xf numFmtId="0" fontId="28" fillId="0" borderId="158" xfId="0" applyFont="1" applyFill="1" applyBorder="1" applyAlignment="1">
      <alignment horizontal="center" vertical="center"/>
    </xf>
    <xf numFmtId="0" fontId="46" fillId="29" borderId="173" xfId="0" applyFont="1" applyFill="1" applyBorder="1" applyAlignment="1">
      <alignment horizontal="left" vertical="center"/>
    </xf>
    <xf numFmtId="0" fontId="46" fillId="29" borderId="43" xfId="0" applyFont="1" applyFill="1" applyBorder="1" applyAlignment="1">
      <alignment horizontal="right" vertical="center"/>
    </xf>
    <xf numFmtId="0" fontId="46" fillId="29" borderId="174" xfId="0" applyFont="1" applyFill="1" applyBorder="1" applyAlignment="1">
      <alignment horizontal="left" vertical="center"/>
    </xf>
    <xf numFmtId="0" fontId="65" fillId="0" borderId="0" xfId="0" applyFont="1" applyFill="1"/>
    <xf numFmtId="0" fontId="44" fillId="0" borderId="0" xfId="0" applyFont="1" applyFill="1"/>
    <xf numFmtId="0" fontId="32" fillId="0" borderId="3" xfId="0" applyFont="1" applyFill="1" applyBorder="1" applyAlignment="1">
      <alignment horizontal="center" vertical="center"/>
    </xf>
    <xf numFmtId="0" fontId="86" fillId="0" borderId="3" xfId="0" applyFont="1" applyFill="1" applyBorder="1" applyAlignment="1">
      <alignment horizontal="center" vertical="center" wrapText="1"/>
    </xf>
    <xf numFmtId="0" fontId="32" fillId="0" borderId="3" xfId="0" applyFont="1" applyFill="1" applyBorder="1"/>
    <xf numFmtId="0" fontId="32" fillId="0" borderId="3" xfId="0" applyFont="1" applyFill="1" applyBorder="1" applyAlignment="1">
      <alignment horizontal="center"/>
    </xf>
    <xf numFmtId="0" fontId="46" fillId="0" borderId="0" xfId="0" applyFont="1" applyFill="1" applyAlignment="1">
      <alignment horizontal="center" vertical="top"/>
    </xf>
    <xf numFmtId="0" fontId="46" fillId="0" borderId="0" xfId="0" applyFont="1" applyFill="1" applyAlignment="1">
      <alignment vertical="top"/>
    </xf>
    <xf numFmtId="0" fontId="54" fillId="0" borderId="0" xfId="0" applyFont="1" applyFill="1" applyBorder="1" applyAlignment="1">
      <alignment vertical="center" shrinkToFit="1"/>
    </xf>
    <xf numFmtId="0" fontId="67" fillId="32" borderId="44" xfId="0" applyFont="1" applyFill="1" applyBorder="1" applyAlignment="1">
      <alignment horizontal="center" vertical="center" wrapText="1"/>
    </xf>
    <xf numFmtId="0" fontId="67" fillId="32" borderId="18" xfId="0" applyFont="1" applyFill="1" applyBorder="1" applyAlignment="1">
      <alignment horizontal="center" vertical="center" wrapText="1"/>
    </xf>
    <xf numFmtId="0" fontId="67" fillId="32" borderId="3" xfId="0" applyFont="1" applyFill="1" applyBorder="1" applyAlignment="1">
      <alignment horizontal="center" vertical="center" wrapText="1"/>
    </xf>
    <xf numFmtId="0" fontId="54" fillId="0" borderId="0" xfId="0" applyFont="1" applyFill="1" applyAlignment="1">
      <alignment horizontal="left" vertical="center"/>
    </xf>
    <xf numFmtId="0" fontId="51" fillId="0" borderId="0" xfId="0" applyFont="1" applyFill="1" applyAlignment="1">
      <alignment horizontal="left" vertical="center"/>
    </xf>
    <xf numFmtId="0" fontId="54" fillId="0" borderId="0" xfId="0" applyFont="1" applyFill="1" applyAlignment="1">
      <alignment horizontal="center" vertical="center"/>
    </xf>
    <xf numFmtId="0" fontId="63" fillId="0" borderId="3" xfId="0" applyFont="1" applyFill="1" applyBorder="1" applyAlignment="1">
      <alignment horizontal="center" vertical="center" wrapText="1"/>
    </xf>
    <xf numFmtId="0" fontId="63" fillId="0" borderId="3" xfId="0" applyFont="1" applyFill="1" applyBorder="1" applyAlignment="1">
      <alignment horizontal="left" vertical="center" wrapText="1"/>
    </xf>
    <xf numFmtId="0" fontId="54" fillId="0" borderId="3" xfId="0" applyFont="1" applyFill="1" applyBorder="1" applyAlignment="1">
      <alignment horizontal="left"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left" vertical="center" wrapText="1"/>
    </xf>
    <xf numFmtId="0" fontId="54" fillId="0" borderId="0" xfId="0" applyFont="1" applyFill="1" applyBorder="1" applyAlignment="1">
      <alignment horizontal="left" vertical="center"/>
    </xf>
    <xf numFmtId="0" fontId="54" fillId="0" borderId="0" xfId="0" applyFont="1" applyFill="1" applyBorder="1" applyAlignment="1">
      <alignment horizontal="center" vertical="center" wrapText="1"/>
    </xf>
    <xf numFmtId="0" fontId="54" fillId="0" borderId="25" xfId="0" applyFont="1" applyFill="1" applyBorder="1" applyAlignment="1">
      <alignment horizontal="left" vertical="center" wrapText="1"/>
    </xf>
    <xf numFmtId="0" fontId="54" fillId="0" borderId="0" xfId="0" applyFont="1" applyFill="1" applyBorder="1" applyAlignment="1">
      <alignment horizontal="left" vertical="center" wrapText="1"/>
    </xf>
    <xf numFmtId="0" fontId="54" fillId="0" borderId="0" xfId="0" applyFont="1" applyFill="1" applyAlignment="1">
      <alignment vertical="center"/>
    </xf>
    <xf numFmtId="0" fontId="28" fillId="0" borderId="0" xfId="0" applyFont="1" applyFill="1" applyAlignment="1">
      <alignment horizontal="left"/>
    </xf>
    <xf numFmtId="0" fontId="0" fillId="0" borderId="0" xfId="0" applyFill="1" applyAlignment="1">
      <alignment horizontal="left" vertical="center"/>
    </xf>
    <xf numFmtId="49" fontId="28" fillId="0" borderId="0" xfId="0" applyNumberFormat="1" applyFont="1" applyFill="1" applyAlignment="1">
      <alignment horizontal="left"/>
    </xf>
    <xf numFmtId="0" fontId="27" fillId="0" borderId="0" xfId="0" applyFont="1" applyFill="1" applyAlignment="1">
      <alignment vertical="center"/>
    </xf>
    <xf numFmtId="0" fontId="27" fillId="0" borderId="0" xfId="0" applyFont="1" applyFill="1" applyAlignment="1">
      <alignment horizontal="left" vertical="center"/>
    </xf>
    <xf numFmtId="0" fontId="36" fillId="0" borderId="0" xfId="0" applyFont="1" applyFill="1" applyAlignment="1">
      <alignment vertical="center"/>
    </xf>
    <xf numFmtId="0" fontId="38" fillId="0" borderId="0" xfId="0" applyFont="1" applyFill="1" applyAlignment="1">
      <alignment horizontal="center" vertical="center"/>
    </xf>
    <xf numFmtId="0" fontId="39" fillId="0" borderId="0" xfId="0" applyFont="1" applyFill="1" applyAlignment="1">
      <alignment horizontal="centerContinuous"/>
    </xf>
    <xf numFmtId="0" fontId="56" fillId="0" borderId="0" xfId="0" applyFont="1" applyFill="1" applyAlignment="1">
      <alignment vertical="center"/>
    </xf>
    <xf numFmtId="0" fontId="46" fillId="0" borderId="17" xfId="0" applyFont="1" applyFill="1" applyBorder="1" applyAlignment="1">
      <alignment vertical="center"/>
    </xf>
    <xf numFmtId="0" fontId="32" fillId="0" borderId="18" xfId="0" applyFont="1" applyFill="1" applyBorder="1" applyAlignment="1">
      <alignment vertical="center" wrapText="1"/>
    </xf>
    <xf numFmtId="0" fontId="46" fillId="0" borderId="43" xfId="0" applyFont="1" applyFill="1" applyBorder="1" applyAlignment="1">
      <alignment vertical="center"/>
    </xf>
    <xf numFmtId="0" fontId="46" fillId="0" borderId="0" xfId="0" applyFont="1" applyFill="1" applyBorder="1" applyAlignment="1">
      <alignment vertical="center" wrapText="1"/>
    </xf>
    <xf numFmtId="178" fontId="44" fillId="0" borderId="75" xfId="65" applyNumberFormat="1" applyFont="1" applyFill="1" applyBorder="1" applyAlignment="1">
      <alignment horizontal="right" vertical="center"/>
    </xf>
    <xf numFmtId="10" fontId="44" fillId="0" borderId="91" xfId="59" applyNumberFormat="1" applyFont="1" applyFill="1" applyBorder="1" applyAlignment="1">
      <alignment horizontal="right" vertical="center"/>
    </xf>
    <xf numFmtId="0" fontId="56" fillId="0" borderId="89" xfId="0" applyFont="1" applyFill="1" applyBorder="1" applyAlignment="1">
      <alignment vertical="center"/>
    </xf>
    <xf numFmtId="0" fontId="46" fillId="0" borderId="27" xfId="0" applyFont="1" applyFill="1" applyBorder="1" applyAlignment="1">
      <alignment vertical="center"/>
    </xf>
    <xf numFmtId="0" fontId="46" fillId="0" borderId="26" xfId="0" applyFont="1" applyFill="1" applyBorder="1" applyAlignment="1">
      <alignment vertical="center" wrapText="1"/>
    </xf>
    <xf numFmtId="178" fontId="44" fillId="0" borderId="76" xfId="65" applyNumberFormat="1" applyFont="1" applyFill="1" applyBorder="1" applyAlignment="1">
      <alignment horizontal="right" vertical="center"/>
    </xf>
    <xf numFmtId="10" fontId="44" fillId="0" borderId="109" xfId="59" applyNumberFormat="1" applyFont="1" applyFill="1" applyBorder="1" applyAlignment="1">
      <alignment horizontal="right" vertical="center"/>
    </xf>
    <xf numFmtId="0" fontId="46" fillId="0" borderId="178" xfId="0" applyFont="1" applyFill="1" applyBorder="1" applyAlignment="1">
      <alignment vertical="center"/>
    </xf>
    <xf numFmtId="0" fontId="32" fillId="0" borderId="179" xfId="0" applyFont="1" applyFill="1" applyBorder="1" applyAlignment="1">
      <alignment vertical="center" wrapText="1"/>
    </xf>
    <xf numFmtId="178" fontId="44" fillId="0" borderId="163" xfId="65" applyNumberFormat="1" applyFont="1" applyFill="1" applyBorder="1" applyAlignment="1">
      <alignment horizontal="right" vertical="center"/>
    </xf>
    <xf numFmtId="10" fontId="44" fillId="0" borderId="180" xfId="59" applyNumberFormat="1" applyFont="1" applyFill="1" applyBorder="1" applyAlignment="1">
      <alignment horizontal="right" vertical="center"/>
    </xf>
    <xf numFmtId="178" fontId="44" fillId="0" borderId="88" xfId="65" applyNumberFormat="1" applyFont="1" applyFill="1" applyBorder="1" applyAlignment="1">
      <alignment horizontal="right" vertical="center"/>
    </xf>
    <xf numFmtId="10" fontId="44" fillId="0" borderId="181" xfId="65" applyNumberFormat="1" applyFont="1" applyFill="1" applyBorder="1" applyAlignment="1">
      <alignment horizontal="right" vertical="center"/>
    </xf>
    <xf numFmtId="0" fontId="32" fillId="0" borderId="0" xfId="0" applyFont="1" applyFill="1" applyBorder="1" applyAlignment="1">
      <alignment horizontal="center" vertical="center"/>
    </xf>
    <xf numFmtId="178" fontId="32" fillId="0" borderId="0" xfId="65" applyNumberFormat="1" applyFont="1" applyFill="1" applyBorder="1" applyAlignment="1">
      <alignment horizontal="right" vertical="center"/>
    </xf>
    <xf numFmtId="10" fontId="32" fillId="0" borderId="0" xfId="65" applyNumberFormat="1" applyFont="1" applyFill="1" applyBorder="1" applyAlignment="1">
      <alignment horizontal="right" vertical="center"/>
    </xf>
    <xf numFmtId="0" fontId="33" fillId="0" borderId="0" xfId="0" applyFont="1" applyFill="1" applyBorder="1" applyAlignment="1">
      <alignment horizontal="center" vertical="top"/>
    </xf>
    <xf numFmtId="0" fontId="48" fillId="0" borderId="0" xfId="0" applyFont="1" applyFill="1" applyAlignment="1">
      <alignment vertical="center"/>
    </xf>
    <xf numFmtId="0" fontId="57" fillId="32" borderId="86" xfId="0" applyFont="1" applyFill="1" applyBorder="1" applyAlignment="1">
      <alignment horizontal="center" vertical="center"/>
    </xf>
    <xf numFmtId="0" fontId="57" fillId="32" borderId="117" xfId="0" applyFont="1" applyFill="1" applyBorder="1" applyAlignment="1">
      <alignment horizontal="center" vertical="center" wrapText="1"/>
    </xf>
    <xf numFmtId="0" fontId="53" fillId="32" borderId="23" xfId="0" applyFont="1" applyFill="1" applyBorder="1" applyAlignment="1">
      <alignment horizontal="center" vertical="center"/>
    </xf>
    <xf numFmtId="0" fontId="53" fillId="32" borderId="182" xfId="0" applyFont="1" applyFill="1" applyBorder="1" applyAlignment="1">
      <alignment horizontal="center" vertical="center"/>
    </xf>
    <xf numFmtId="0" fontId="53" fillId="32" borderId="183" xfId="0" applyFont="1" applyFill="1" applyBorder="1" applyAlignment="1">
      <alignment horizontal="center" vertical="center"/>
    </xf>
    <xf numFmtId="3" fontId="49" fillId="0" borderId="0" xfId="65" applyNumberFormat="1" applyFont="1" applyFill="1"/>
    <xf numFmtId="3" fontId="28" fillId="0" borderId="0" xfId="65" applyNumberFormat="1" applyFont="1" applyFill="1" applyAlignment="1">
      <alignment horizontal="right"/>
    </xf>
    <xf numFmtId="0" fontId="28" fillId="0" borderId="0" xfId="0" applyFont="1" applyFill="1" applyAlignment="1"/>
    <xf numFmtId="0" fontId="28" fillId="0" borderId="0" xfId="0" applyFont="1" applyFill="1" applyBorder="1" applyAlignment="1">
      <alignment horizontal="center" vertical="center"/>
    </xf>
    <xf numFmtId="0" fontId="28" fillId="0" borderId="0" xfId="0" applyFont="1" applyFill="1" applyBorder="1" applyAlignment="1">
      <alignment vertical="center"/>
    </xf>
    <xf numFmtId="3" fontId="37" fillId="0" borderId="0" xfId="65" applyNumberFormat="1" applyFont="1" applyFill="1" applyAlignment="1">
      <alignment horizontal="center" vertical="center"/>
    </xf>
    <xf numFmtId="0" fontId="46" fillId="0" borderId="0" xfId="0" applyFont="1" applyFill="1" applyBorder="1" applyAlignment="1">
      <alignment horizontal="right" vertical="center"/>
    </xf>
    <xf numFmtId="3" fontId="46" fillId="0" borderId="89" xfId="65" applyNumberFormat="1" applyFont="1" applyFill="1" applyBorder="1"/>
    <xf numFmtId="3" fontId="46" fillId="0" borderId="0" xfId="65" applyNumberFormat="1" applyFont="1" applyFill="1"/>
    <xf numFmtId="3" fontId="46" fillId="0" borderId="184" xfId="65" applyNumberFormat="1" applyFont="1" applyFill="1" applyBorder="1"/>
    <xf numFmtId="0" fontId="45" fillId="0" borderId="109" xfId="0" applyFont="1" applyFill="1" applyBorder="1" applyAlignment="1">
      <alignment horizontal="right" vertical="center"/>
    </xf>
    <xf numFmtId="187" fontId="45" fillId="0" borderId="27" xfId="65" applyNumberFormat="1" applyFont="1" applyFill="1" applyBorder="1" applyAlignment="1">
      <alignment vertical="center"/>
    </xf>
    <xf numFmtId="187" fontId="45" fillId="0" borderId="3" xfId="65" applyNumberFormat="1" applyFont="1" applyFill="1" applyBorder="1" applyAlignment="1">
      <alignment vertical="center"/>
    </xf>
    <xf numFmtId="187" fontId="45" fillId="0" borderId="76" xfId="65" applyNumberFormat="1" applyFont="1" applyFill="1" applyBorder="1" applyAlignment="1">
      <alignment horizontal="right" vertical="center"/>
    </xf>
    <xf numFmtId="3" fontId="40" fillId="0" borderId="0" xfId="65" applyNumberFormat="1" applyFont="1" applyFill="1"/>
    <xf numFmtId="3" fontId="45" fillId="0" borderId="109" xfId="65" applyNumberFormat="1" applyFont="1" applyFill="1" applyBorder="1" applyAlignment="1">
      <alignment horizontal="right" vertical="center"/>
    </xf>
    <xf numFmtId="179" fontId="46" fillId="0" borderId="20" xfId="65" applyNumberFormat="1" applyFont="1" applyFill="1" applyBorder="1" applyAlignment="1">
      <alignment horizontal="right" vertical="center"/>
    </xf>
    <xf numFmtId="179" fontId="46" fillId="0" borderId="27" xfId="65" applyNumberFormat="1" applyFont="1" applyFill="1" applyBorder="1" applyAlignment="1">
      <alignment horizontal="right" vertical="center"/>
    </xf>
    <xf numFmtId="179" fontId="46" fillId="0" borderId="76" xfId="65" applyNumberFormat="1" applyFont="1" applyFill="1" applyBorder="1" applyAlignment="1">
      <alignment horizontal="right" vertical="center"/>
    </xf>
    <xf numFmtId="3" fontId="46" fillId="0" borderId="183" xfId="65" applyNumberFormat="1" applyFont="1" applyFill="1" applyBorder="1" applyAlignment="1">
      <alignment horizontal="right" vertical="center"/>
    </xf>
    <xf numFmtId="179" fontId="41" fillId="0" borderId="185" xfId="65" applyNumberFormat="1" applyFont="1" applyFill="1" applyBorder="1" applyAlignment="1">
      <alignment horizontal="right" vertical="center"/>
    </xf>
    <xf numFmtId="179" fontId="41" fillId="0" borderId="23" xfId="65" applyNumberFormat="1" applyFont="1" applyFill="1" applyBorder="1" applyAlignment="1">
      <alignment horizontal="right" vertical="center"/>
    </xf>
    <xf numFmtId="179" fontId="41" fillId="0" borderId="182" xfId="65" applyNumberFormat="1" applyFont="1" applyFill="1" applyBorder="1" applyAlignment="1">
      <alignment horizontal="right" vertical="center"/>
    </xf>
    <xf numFmtId="3" fontId="46" fillId="0" borderId="0" xfId="65" applyNumberFormat="1" applyFont="1" applyFill="1" applyBorder="1"/>
    <xf numFmtId="3" fontId="46" fillId="0" borderId="0" xfId="65" applyNumberFormat="1" applyFont="1" applyFill="1" applyBorder="1" applyAlignment="1">
      <alignment horizontal="center"/>
    </xf>
    <xf numFmtId="3" fontId="46" fillId="0" borderId="0" xfId="65" applyNumberFormat="1" applyFont="1" applyFill="1" applyBorder="1" applyAlignment="1">
      <alignment horizontal="left"/>
    </xf>
    <xf numFmtId="179" fontId="46" fillId="0" borderId="0" xfId="65" applyNumberFormat="1" applyFont="1" applyFill="1" applyBorder="1" applyAlignment="1">
      <alignment horizontal="right"/>
    </xf>
    <xf numFmtId="0" fontId="40" fillId="0" borderId="0" xfId="0" applyFont="1" applyFill="1" applyAlignment="1">
      <alignment horizontal="center" vertical="top"/>
    </xf>
    <xf numFmtId="180" fontId="46" fillId="0" borderId="0" xfId="0" applyNumberFormat="1" applyFont="1" applyFill="1" applyBorder="1" applyAlignment="1" applyProtection="1">
      <alignment vertical="center" shrinkToFit="1"/>
      <protection locked="0"/>
    </xf>
    <xf numFmtId="0" fontId="46" fillId="0" borderId="0" xfId="0" applyFont="1" applyFill="1" applyBorder="1"/>
    <xf numFmtId="0" fontId="46" fillId="0" borderId="0" xfId="0" applyFont="1" applyFill="1"/>
    <xf numFmtId="0" fontId="62" fillId="0" borderId="0" xfId="0" applyFont="1" applyFill="1" applyBorder="1"/>
    <xf numFmtId="0" fontId="41" fillId="0" borderId="33" xfId="0" applyFont="1" applyFill="1" applyBorder="1" applyAlignment="1">
      <alignment vertical="center"/>
    </xf>
    <xf numFmtId="0" fontId="41" fillId="0" borderId="0" xfId="0" applyFont="1" applyFill="1" applyBorder="1" applyAlignment="1">
      <alignment vertical="center"/>
    </xf>
    <xf numFmtId="0" fontId="62" fillId="0" borderId="0" xfId="0" applyFont="1" applyFill="1"/>
    <xf numFmtId="0" fontId="46" fillId="0" borderId="34" xfId="0" applyFont="1" applyFill="1" applyBorder="1" applyAlignment="1">
      <alignment vertical="center"/>
    </xf>
    <xf numFmtId="0" fontId="54" fillId="0" borderId="0" xfId="0" applyFont="1" applyFill="1" applyBorder="1" applyAlignment="1"/>
    <xf numFmtId="0" fontId="67" fillId="32" borderId="88" xfId="0" applyFont="1" applyFill="1" applyBorder="1" applyAlignment="1">
      <alignment horizontal="center" vertical="center"/>
    </xf>
    <xf numFmtId="0" fontId="54" fillId="0" borderId="0" xfId="0" applyFont="1" applyFill="1" applyAlignment="1"/>
    <xf numFmtId="3" fontId="54" fillId="0" borderId="0" xfId="65" applyNumberFormat="1" applyFont="1" applyFill="1" applyAlignment="1">
      <alignment horizontal="right"/>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0" fontId="58" fillId="0" borderId="0" xfId="0" applyFont="1" applyFill="1" applyAlignment="1"/>
    <xf numFmtId="3" fontId="40" fillId="0" borderId="0" xfId="65" applyNumberFormat="1" applyFont="1" applyFill="1" applyAlignment="1">
      <alignment horizontal="centerContinuous"/>
    </xf>
    <xf numFmtId="3" fontId="64" fillId="0" borderId="0" xfId="65" applyNumberFormat="1" applyFont="1" applyFill="1" applyAlignment="1">
      <alignment horizontal="center" vertical="center"/>
    </xf>
    <xf numFmtId="0" fontId="64" fillId="0" borderId="0" xfId="0" applyFont="1" applyFill="1" applyAlignment="1"/>
    <xf numFmtId="0" fontId="54" fillId="0" borderId="0" xfId="0" applyFont="1" applyFill="1" applyBorder="1"/>
    <xf numFmtId="0" fontId="65" fillId="0" borderId="0" xfId="0" applyFont="1" applyFill="1" applyBorder="1" applyAlignment="1">
      <alignment vertical="center"/>
    </xf>
    <xf numFmtId="176" fontId="54" fillId="0" borderId="0" xfId="0" applyNumberFormat="1" applyFont="1" applyFill="1" applyBorder="1" applyAlignment="1">
      <alignment horizontal="right" vertical="center"/>
    </xf>
    <xf numFmtId="0" fontId="54" fillId="0" borderId="0" xfId="0" applyFont="1" applyFill="1"/>
    <xf numFmtId="0" fontId="67" fillId="32" borderId="22" xfId="0" applyFont="1" applyFill="1" applyBorder="1" applyAlignment="1">
      <alignment horizontal="center" vertical="center"/>
    </xf>
    <xf numFmtId="0" fontId="67" fillId="32" borderId="24" xfId="0" applyFont="1" applyFill="1" applyBorder="1" applyAlignment="1">
      <alignment horizontal="center" vertical="center"/>
    </xf>
    <xf numFmtId="0" fontId="46" fillId="29" borderId="176" xfId="0" applyFont="1" applyFill="1" applyBorder="1" applyAlignment="1"/>
    <xf numFmtId="0" fontId="46" fillId="29" borderId="175" xfId="0" applyFont="1" applyFill="1" applyBorder="1" applyAlignment="1"/>
    <xf numFmtId="176" fontId="45" fillId="29" borderId="187" xfId="0" applyNumberFormat="1" applyFont="1" applyFill="1" applyBorder="1" applyAlignment="1">
      <alignment horizontal="right" vertical="center"/>
    </xf>
    <xf numFmtId="0" fontId="46" fillId="29" borderId="177" xfId="0" applyFont="1" applyFill="1" applyBorder="1" applyAlignment="1"/>
    <xf numFmtId="0" fontId="46" fillId="29" borderId="104" xfId="0" applyFont="1" applyFill="1" applyBorder="1" applyAlignment="1"/>
    <xf numFmtId="176" fontId="45" fillId="29" borderId="188" xfId="0" applyNumberFormat="1" applyFont="1" applyFill="1" applyBorder="1" applyAlignment="1">
      <alignment horizontal="right" vertical="center"/>
    </xf>
    <xf numFmtId="0" fontId="46" fillId="29" borderId="189" xfId="0" applyFont="1" applyFill="1" applyBorder="1" applyAlignment="1"/>
    <xf numFmtId="0" fontId="46" fillId="29" borderId="35" xfId="0" applyFont="1" applyFill="1" applyBorder="1" applyAlignment="1"/>
    <xf numFmtId="176" fontId="45" fillId="29" borderId="190" xfId="0" applyNumberFormat="1" applyFont="1" applyFill="1" applyBorder="1" applyAlignment="1">
      <alignment horizontal="right" vertical="center"/>
    </xf>
    <xf numFmtId="3" fontId="40" fillId="0" borderId="0" xfId="65" applyNumberFormat="1" applyFont="1" applyFill="1" applyAlignment="1"/>
    <xf numFmtId="3" fontId="58" fillId="0" borderId="0" xfId="65" applyNumberFormat="1" applyFont="1" applyFill="1" applyAlignment="1">
      <alignment horizontal="center" vertical="center"/>
    </xf>
    <xf numFmtId="0" fontId="59" fillId="0" borderId="0" xfId="0" applyFont="1" applyFill="1" applyAlignment="1">
      <alignment horizontal="center" vertical="center"/>
    </xf>
    <xf numFmtId="0" fontId="46" fillId="0" borderId="0" xfId="0" applyFont="1" applyFill="1" applyAlignment="1">
      <alignment horizontal="right" vertical="center"/>
    </xf>
    <xf numFmtId="0" fontId="51" fillId="0" borderId="89" xfId="0" applyFont="1" applyFill="1" applyBorder="1"/>
    <xf numFmtId="0" fontId="51" fillId="0" borderId="0" xfId="0" applyFont="1" applyFill="1"/>
    <xf numFmtId="0" fontId="28" fillId="0" borderId="89" xfId="0" applyFont="1" applyFill="1" applyBorder="1"/>
    <xf numFmtId="0" fontId="44" fillId="0" borderId="184" xfId="0" applyFont="1" applyFill="1" applyBorder="1" applyAlignment="1">
      <alignment horizontal="center" vertical="center"/>
    </xf>
    <xf numFmtId="179" fontId="44" fillId="0" borderId="191" xfId="0" applyNumberFormat="1" applyFont="1" applyFill="1" applyBorder="1" applyAlignment="1">
      <alignment horizontal="right" vertical="center"/>
    </xf>
    <xf numFmtId="0" fontId="28" fillId="0" borderId="0" xfId="0" applyFont="1" applyFill="1"/>
    <xf numFmtId="179" fontId="44" fillId="0" borderId="193" xfId="0" applyNumberFormat="1" applyFont="1" applyFill="1" applyBorder="1" applyAlignment="1">
      <alignment horizontal="right" vertical="center"/>
    </xf>
    <xf numFmtId="179" fontId="44" fillId="0" borderId="75" xfId="0" applyNumberFormat="1" applyFont="1" applyFill="1" applyBorder="1" applyAlignment="1">
      <alignment horizontal="right" vertical="center"/>
    </xf>
    <xf numFmtId="0" fontId="44" fillId="0" borderId="34" xfId="0" applyFont="1" applyFill="1" applyBorder="1" applyAlignment="1">
      <alignment horizontal="center" vertical="center"/>
    </xf>
    <xf numFmtId="179" fontId="44" fillId="0" borderId="194" xfId="0" applyNumberFormat="1" applyFont="1" applyFill="1" applyBorder="1" applyAlignment="1">
      <alignment horizontal="right" vertical="center"/>
    </xf>
    <xf numFmtId="179" fontId="44" fillId="0" borderId="183" xfId="0" applyNumberFormat="1" applyFont="1" applyFill="1" applyBorder="1" applyAlignment="1">
      <alignment horizontal="right" vertical="center"/>
    </xf>
    <xf numFmtId="179" fontId="44" fillId="0" borderId="182" xfId="0" applyNumberFormat="1" applyFont="1" applyFill="1" applyBorder="1" applyAlignment="1">
      <alignment horizontal="right" vertical="center"/>
    </xf>
    <xf numFmtId="179" fontId="44" fillId="0" borderId="185" xfId="0" applyNumberFormat="1" applyFont="1" applyFill="1" applyBorder="1" applyAlignment="1">
      <alignment horizontal="right" vertical="center"/>
    </xf>
    <xf numFmtId="179" fontId="44" fillId="0" borderId="110" xfId="0" applyNumberFormat="1" applyFont="1" applyFill="1" applyBorder="1" applyAlignment="1">
      <alignment horizontal="right" vertical="center"/>
    </xf>
    <xf numFmtId="0" fontId="54" fillId="0" borderId="89" xfId="0" applyFont="1" applyFill="1" applyBorder="1"/>
    <xf numFmtId="0" fontId="63" fillId="0" borderId="0" xfId="0" applyFont="1" applyFill="1"/>
    <xf numFmtId="0" fontId="33" fillId="0" borderId="0" xfId="0" applyFont="1" applyFill="1" applyAlignment="1">
      <alignment horizontal="center" vertical="top"/>
    </xf>
    <xf numFmtId="0" fontId="40" fillId="0" borderId="0" xfId="0" applyFont="1" applyFill="1"/>
    <xf numFmtId="0" fontId="46" fillId="0" borderId="0" xfId="0" applyFont="1" applyFill="1" applyBorder="1" applyAlignment="1">
      <alignment vertical="center"/>
    </xf>
    <xf numFmtId="0" fontId="66" fillId="32" borderId="16" xfId="0" applyFont="1" applyFill="1" applyBorder="1" applyAlignment="1">
      <alignment horizontal="center" vertical="center"/>
    </xf>
    <xf numFmtId="0" fontId="66" fillId="32" borderId="15" xfId="0" applyFont="1" applyFill="1" applyBorder="1" applyAlignment="1">
      <alignment horizontal="center" vertical="center"/>
    </xf>
    <xf numFmtId="0" fontId="66" fillId="32" borderId="88" xfId="0" applyFont="1" applyFill="1" applyBorder="1" applyAlignment="1">
      <alignment horizontal="center" vertical="center"/>
    </xf>
    <xf numFmtId="0" fontId="64" fillId="0" borderId="0" xfId="0" applyFont="1" applyFill="1" applyAlignment="1">
      <alignment vertical="center"/>
    </xf>
    <xf numFmtId="3" fontId="40" fillId="0" borderId="0" xfId="65" applyNumberFormat="1" applyFont="1" applyFill="1" applyAlignment="1">
      <alignment horizontal="centerContinuous" vertical="center"/>
    </xf>
    <xf numFmtId="3" fontId="40" fillId="0" borderId="0" xfId="65" applyNumberFormat="1" applyFont="1" applyFill="1" applyAlignment="1">
      <alignment vertical="center"/>
    </xf>
    <xf numFmtId="0" fontId="54" fillId="0" borderId="0" xfId="0" applyFont="1" applyFill="1" applyAlignment="1">
      <alignment horizontal="right" vertical="center"/>
    </xf>
    <xf numFmtId="0" fontId="32" fillId="0" borderId="0" xfId="0" applyFont="1" applyFill="1" applyBorder="1"/>
    <xf numFmtId="0" fontId="44" fillId="0" borderId="48" xfId="0" applyFont="1" applyFill="1" applyBorder="1" applyAlignment="1">
      <alignment horizontal="center" vertical="center"/>
    </xf>
    <xf numFmtId="0" fontId="46" fillId="0" borderId="111" xfId="0" applyFont="1" applyFill="1" applyBorder="1" applyAlignment="1">
      <alignment horizontal="center" vertical="center"/>
    </xf>
    <xf numFmtId="0" fontId="32" fillId="0" borderId="0" xfId="0" applyFont="1" applyFill="1"/>
    <xf numFmtId="0" fontId="46" fillId="0" borderId="49" xfId="0" applyFont="1" applyFill="1" applyBorder="1" applyAlignment="1">
      <alignment horizontal="center" vertical="center"/>
    </xf>
    <xf numFmtId="179" fontId="44" fillId="0" borderId="49" xfId="0" applyNumberFormat="1" applyFont="1" applyFill="1" applyBorder="1" applyAlignment="1">
      <alignment horizontal="right" vertical="center"/>
    </xf>
    <xf numFmtId="0" fontId="46" fillId="0" borderId="49" xfId="0" applyFont="1" applyFill="1" applyBorder="1" applyAlignment="1">
      <alignment horizontal="right" vertical="center"/>
    </xf>
    <xf numFmtId="0" fontId="46" fillId="0" borderId="43" xfId="0" applyFont="1" applyFill="1" applyBorder="1" applyAlignment="1">
      <alignment horizontal="right" vertical="center"/>
    </xf>
    <xf numFmtId="0" fontId="46" fillId="0" borderId="91" xfId="0" applyFont="1" applyFill="1" applyBorder="1" applyAlignment="1">
      <alignment horizontal="right" vertical="center"/>
    </xf>
    <xf numFmtId="0" fontId="44" fillId="0" borderId="49" xfId="0" applyFont="1" applyFill="1" applyBorder="1" applyAlignment="1">
      <alignment horizontal="center" vertical="center"/>
    </xf>
    <xf numFmtId="0" fontId="46" fillId="0" borderId="112" xfId="0" applyFont="1" applyFill="1" applyBorder="1" applyAlignment="1">
      <alignment horizontal="center" vertical="center"/>
    </xf>
    <xf numFmtId="0" fontId="44" fillId="0" borderId="0" xfId="0" applyFont="1" applyFill="1" applyBorder="1" applyAlignment="1">
      <alignment horizontal="center" vertical="center"/>
    </xf>
    <xf numFmtId="179" fontId="44" fillId="0" borderId="26" xfId="0" applyNumberFormat="1" applyFont="1" applyFill="1" applyBorder="1" applyAlignment="1">
      <alignment horizontal="right" vertical="center"/>
    </xf>
    <xf numFmtId="0" fontId="46" fillId="0" borderId="26" xfId="0" applyFont="1" applyFill="1" applyBorder="1" applyAlignment="1">
      <alignment horizontal="right" vertical="center"/>
    </xf>
    <xf numFmtId="0" fontId="46" fillId="0" borderId="27" xfId="0" applyFont="1" applyFill="1" applyBorder="1" applyAlignment="1">
      <alignment horizontal="right" vertical="center"/>
    </xf>
    <xf numFmtId="0" fontId="46" fillId="0" borderId="109" xfId="0" applyFont="1" applyFill="1" applyBorder="1" applyAlignment="1">
      <alignment horizontal="right" vertical="center"/>
    </xf>
    <xf numFmtId="179" fontId="44" fillId="0" borderId="18" xfId="0" applyNumberFormat="1" applyFont="1" applyFill="1" applyBorder="1" applyAlignment="1">
      <alignment horizontal="right" vertical="center"/>
    </xf>
    <xf numFmtId="0" fontId="44" fillId="0" borderId="34" xfId="0" applyFont="1" applyFill="1" applyBorder="1" applyAlignment="1">
      <alignment horizontal="left" vertical="center"/>
    </xf>
    <xf numFmtId="179" fontId="44" fillId="0" borderId="108" xfId="0" applyNumberFormat="1" applyFont="1" applyFill="1" applyBorder="1" applyAlignment="1">
      <alignment horizontal="right" vertical="center"/>
    </xf>
    <xf numFmtId="0" fontId="46" fillId="0" borderId="107" xfId="0" applyFont="1" applyFill="1" applyBorder="1" applyAlignment="1">
      <alignment horizontal="left" vertical="center"/>
    </xf>
    <xf numFmtId="0" fontId="46" fillId="0" borderId="185" xfId="0" applyFont="1" applyFill="1" applyBorder="1" applyAlignment="1">
      <alignment horizontal="left" vertical="center"/>
    </xf>
    <xf numFmtId="0" fontId="46" fillId="0" borderId="110" xfId="0" applyFont="1" applyFill="1" applyBorder="1" applyAlignment="1">
      <alignment horizontal="left" vertical="center"/>
    </xf>
    <xf numFmtId="0" fontId="66" fillId="32" borderId="87" xfId="0" applyFont="1" applyFill="1" applyBorder="1" applyAlignment="1">
      <alignment horizontal="center" vertical="center"/>
    </xf>
    <xf numFmtId="0" fontId="67" fillId="32" borderId="108" xfId="0" applyFont="1" applyFill="1" applyBorder="1" applyAlignment="1">
      <alignment horizontal="center" vertical="center"/>
    </xf>
    <xf numFmtId="3" fontId="45" fillId="0" borderId="26" xfId="65" applyNumberFormat="1" applyFont="1" applyFill="1" applyBorder="1" applyAlignment="1">
      <alignment vertical="center"/>
    </xf>
    <xf numFmtId="3" fontId="46" fillId="0" borderId="110" xfId="65" applyNumberFormat="1" applyFont="1" applyFill="1" applyBorder="1" applyAlignment="1">
      <alignment horizontal="right" vertical="center"/>
    </xf>
    <xf numFmtId="0" fontId="55" fillId="0" borderId="0" xfId="0" applyFont="1" applyFill="1"/>
    <xf numFmtId="0" fontId="48" fillId="0" borderId="0" xfId="0" applyFont="1" applyFill="1" applyBorder="1" applyAlignment="1">
      <alignment vertical="center"/>
    </xf>
    <xf numFmtId="0" fontId="46" fillId="0" borderId="76" xfId="0" applyFont="1" applyFill="1" applyBorder="1" applyAlignment="1">
      <alignment horizontal="center" vertical="center"/>
    </xf>
    <xf numFmtId="0" fontId="46" fillId="0" borderId="77" xfId="0" applyFont="1" applyFill="1" applyBorder="1" applyAlignment="1">
      <alignment horizontal="center" vertical="center"/>
    </xf>
    <xf numFmtId="179" fontId="74" fillId="29" borderId="88" xfId="65" applyNumberFormat="1" applyFont="1" applyFill="1" applyBorder="1" applyAlignment="1" applyProtection="1">
      <alignment vertical="center"/>
      <protection locked="0"/>
    </xf>
    <xf numFmtId="179" fontId="46" fillId="0" borderId="197" xfId="65" applyNumberFormat="1" applyFont="1" applyFill="1" applyBorder="1" applyAlignment="1">
      <alignment horizontal="right" vertical="center"/>
    </xf>
    <xf numFmtId="179" fontId="46" fillId="0" borderId="198" xfId="65" applyNumberFormat="1" applyFont="1" applyFill="1" applyBorder="1" applyAlignment="1">
      <alignment horizontal="right" vertical="center"/>
    </xf>
    <xf numFmtId="179" fontId="46" fillId="0" borderId="50" xfId="65" applyNumberFormat="1" applyFont="1" applyFill="1" applyBorder="1" applyAlignment="1">
      <alignment horizontal="right" vertical="center"/>
    </xf>
    <xf numFmtId="3" fontId="46" fillId="0" borderId="184" xfId="65" applyNumberFormat="1" applyFont="1" applyFill="1" applyBorder="1" applyAlignment="1">
      <alignment vertical="center"/>
    </xf>
    <xf numFmtId="179" fontId="46" fillId="0" borderId="199" xfId="65" applyNumberFormat="1" applyFont="1" applyFill="1" applyBorder="1" applyAlignment="1">
      <alignment horizontal="right" vertical="center"/>
    </xf>
    <xf numFmtId="179" fontId="46" fillId="29" borderId="197" xfId="65" applyNumberFormat="1" applyFont="1" applyFill="1" applyBorder="1" applyAlignment="1">
      <alignment horizontal="right" vertical="center"/>
    </xf>
    <xf numFmtId="0" fontId="55" fillId="0" borderId="0" xfId="0" applyFont="1" applyFill="1" applyAlignment="1">
      <alignment horizontal="center" vertical="center"/>
    </xf>
    <xf numFmtId="0" fontId="55" fillId="0" borderId="0" xfId="0" applyFont="1" applyFill="1" applyAlignment="1">
      <alignment vertical="center"/>
    </xf>
    <xf numFmtId="0" fontId="46" fillId="0" borderId="35" xfId="0" applyFont="1" applyFill="1" applyBorder="1"/>
    <xf numFmtId="0" fontId="46" fillId="0" borderId="35" xfId="0" applyFont="1" applyFill="1" applyBorder="1" applyAlignment="1">
      <alignment horizontal="right" vertical="center"/>
    </xf>
    <xf numFmtId="3" fontId="46" fillId="0" borderId="89" xfId="65" applyNumberFormat="1" applyFont="1" applyFill="1" applyBorder="1" applyAlignment="1">
      <alignment vertical="center"/>
    </xf>
    <xf numFmtId="3" fontId="46" fillId="0" borderId="0" xfId="65" applyNumberFormat="1" applyFont="1" applyFill="1" applyBorder="1" applyAlignment="1">
      <alignment horizontal="center" vertical="center"/>
    </xf>
    <xf numFmtId="179" fontId="46" fillId="0" borderId="101" xfId="65" applyNumberFormat="1" applyFont="1" applyFill="1" applyBorder="1" applyAlignment="1">
      <alignment horizontal="right" vertical="center"/>
    </xf>
    <xf numFmtId="179" fontId="46" fillId="0" borderId="29" xfId="65" applyNumberFormat="1" applyFont="1" applyFill="1" applyBorder="1" applyAlignment="1">
      <alignment horizontal="right" vertical="center"/>
    </xf>
    <xf numFmtId="3" fontId="46" fillId="0" borderId="0" xfId="65" applyNumberFormat="1" applyFont="1" applyFill="1" applyAlignment="1">
      <alignment vertical="center"/>
    </xf>
    <xf numFmtId="3" fontId="46" fillId="0" borderId="48" xfId="65" applyNumberFormat="1" applyFont="1" applyFill="1" applyBorder="1" applyAlignment="1">
      <alignment vertical="center"/>
    </xf>
    <xf numFmtId="3" fontId="46" fillId="0" borderId="25" xfId="65" applyNumberFormat="1" applyFont="1" applyFill="1" applyBorder="1" applyAlignment="1">
      <alignment horizontal="center" vertical="center"/>
    </xf>
    <xf numFmtId="3" fontId="46" fillId="0" borderId="85" xfId="65" applyNumberFormat="1" applyFont="1" applyFill="1" applyBorder="1" applyAlignment="1">
      <alignment horizontal="center" vertical="center"/>
    </xf>
    <xf numFmtId="179" fontId="46" fillId="0" borderId="200" xfId="65" applyNumberFormat="1" applyFont="1" applyFill="1" applyBorder="1" applyAlignment="1">
      <alignment horizontal="right" vertical="center"/>
    </xf>
    <xf numFmtId="3" fontId="46" fillId="0" borderId="18" xfId="65" applyNumberFormat="1" applyFont="1" applyFill="1" applyBorder="1" applyAlignment="1">
      <alignment horizontal="center" vertical="center"/>
    </xf>
    <xf numFmtId="3" fontId="46" fillId="0" borderId="46" xfId="65" applyNumberFormat="1" applyFont="1" applyFill="1" applyBorder="1" applyAlignment="1">
      <alignment horizontal="center" vertical="center"/>
    </xf>
    <xf numFmtId="3" fontId="46" fillId="0" borderId="0" xfId="65" applyNumberFormat="1" applyFont="1" applyFill="1" applyBorder="1" applyAlignment="1">
      <alignment vertical="center"/>
    </xf>
    <xf numFmtId="179" fontId="46" fillId="0" borderId="201" xfId="65" applyNumberFormat="1" applyFont="1" applyFill="1" applyBorder="1" applyAlignment="1">
      <alignment horizontal="right" vertical="center"/>
    </xf>
    <xf numFmtId="179" fontId="62" fillId="0" borderId="99" xfId="65" applyNumberFormat="1" applyFont="1" applyFill="1" applyBorder="1" applyAlignment="1">
      <alignment horizontal="right" vertical="center"/>
    </xf>
    <xf numFmtId="179" fontId="62" fillId="0" borderId="23" xfId="65" applyNumberFormat="1" applyFont="1" applyFill="1" applyBorder="1" applyAlignment="1">
      <alignment horizontal="right" vertical="center"/>
    </xf>
    <xf numFmtId="179" fontId="62" fillId="0" borderId="100" xfId="65" applyNumberFormat="1" applyFont="1" applyFill="1" applyBorder="1" applyAlignment="1">
      <alignment horizontal="right" vertical="center"/>
    </xf>
    <xf numFmtId="179" fontId="62" fillId="0" borderId="77" xfId="65" applyNumberFormat="1" applyFont="1" applyFill="1" applyBorder="1" applyAlignment="1">
      <alignment horizontal="right" vertical="center"/>
    </xf>
    <xf numFmtId="179" fontId="46" fillId="0" borderId="202" xfId="65" applyNumberFormat="1" applyFont="1" applyFill="1" applyBorder="1" applyAlignment="1">
      <alignment horizontal="right" vertical="center"/>
    </xf>
    <xf numFmtId="179" fontId="46" fillId="0" borderId="4" xfId="65" applyNumberFormat="1" applyFont="1" applyFill="1" applyBorder="1" applyAlignment="1">
      <alignment horizontal="right" vertical="center"/>
    </xf>
    <xf numFmtId="3" fontId="46" fillId="0" borderId="17" xfId="65" applyNumberFormat="1" applyFont="1" applyFill="1" applyBorder="1" applyAlignment="1">
      <alignment vertical="center"/>
    </xf>
    <xf numFmtId="3" fontId="46" fillId="0" borderId="50" xfId="65" applyNumberFormat="1" applyFont="1" applyFill="1" applyBorder="1" applyAlignment="1">
      <alignment horizontal="center" vertical="center"/>
    </xf>
    <xf numFmtId="179" fontId="46" fillId="0" borderId="84" xfId="65" applyNumberFormat="1" applyFont="1" applyFill="1" applyBorder="1" applyAlignment="1">
      <alignment horizontal="right" vertical="center"/>
    </xf>
    <xf numFmtId="179" fontId="46" fillId="0" borderId="99" xfId="65" applyNumberFormat="1" applyFont="1" applyFill="1" applyBorder="1" applyAlignment="1">
      <alignment horizontal="right" vertical="center"/>
    </xf>
    <xf numFmtId="179" fontId="46" fillId="0" borderId="23" xfId="65" applyNumberFormat="1" applyFont="1" applyFill="1" applyBorder="1" applyAlignment="1">
      <alignment horizontal="right" vertical="center"/>
    </xf>
    <xf numFmtId="179" fontId="46" fillId="0" borderId="100" xfId="65" applyNumberFormat="1" applyFont="1" applyFill="1" applyBorder="1" applyAlignment="1">
      <alignment horizontal="right" vertical="center"/>
    </xf>
    <xf numFmtId="179" fontId="62" fillId="0" borderId="101" xfId="65" applyNumberFormat="1" applyFont="1" applyFill="1" applyBorder="1" applyAlignment="1">
      <alignment horizontal="right" vertical="center"/>
    </xf>
    <xf numFmtId="179" fontId="62" fillId="0" borderId="18" xfId="65" applyNumberFormat="1" applyFont="1" applyFill="1" applyBorder="1" applyAlignment="1">
      <alignment horizontal="right" vertical="center"/>
    </xf>
    <xf numFmtId="179" fontId="62" fillId="0" borderId="50" xfId="65" applyNumberFormat="1" applyFont="1" applyFill="1" applyBorder="1" applyAlignment="1">
      <alignment horizontal="right" vertical="center"/>
    </xf>
    <xf numFmtId="179" fontId="62" fillId="0" borderId="203" xfId="65" applyNumberFormat="1" applyFont="1" applyFill="1" applyBorder="1" applyAlignment="1">
      <alignment horizontal="right" vertical="center"/>
    </xf>
    <xf numFmtId="0" fontId="46" fillId="0" borderId="47" xfId="0" applyFont="1" applyFill="1" applyBorder="1" applyAlignment="1">
      <alignment horizontal="right" vertical="center"/>
    </xf>
    <xf numFmtId="3" fontId="46" fillId="0" borderId="32" xfId="65" applyNumberFormat="1" applyFont="1" applyFill="1" applyBorder="1"/>
    <xf numFmtId="179" fontId="46" fillId="0" borderId="143" xfId="65" applyNumberFormat="1" applyFont="1" applyFill="1" applyBorder="1" applyAlignment="1">
      <alignment vertical="center"/>
    </xf>
    <xf numFmtId="3" fontId="46" fillId="0" borderId="48" xfId="65" applyNumberFormat="1" applyFont="1" applyFill="1" applyBorder="1"/>
    <xf numFmtId="3" fontId="46" fillId="0" borderId="112" xfId="65" applyNumberFormat="1" applyFont="1" applyFill="1" applyBorder="1" applyAlignment="1">
      <alignment horizontal="center" vertical="center"/>
    </xf>
    <xf numFmtId="179" fontId="46" fillId="0" borderId="204" xfId="65" applyNumberFormat="1" applyFont="1" applyFill="1" applyBorder="1" applyAlignment="1">
      <alignment vertical="center"/>
    </xf>
    <xf numFmtId="3" fontId="46" fillId="0" borderId="192" xfId="65" applyNumberFormat="1" applyFont="1" applyFill="1" applyBorder="1" applyAlignment="1">
      <alignment horizontal="center" vertical="center"/>
    </xf>
    <xf numFmtId="179" fontId="46" fillId="0" borderId="193" xfId="65" applyNumberFormat="1" applyFont="1" applyFill="1" applyBorder="1" applyAlignment="1">
      <alignment vertical="center"/>
    </xf>
    <xf numFmtId="179" fontId="46" fillId="0" borderId="153" xfId="65" applyNumberFormat="1" applyFont="1" applyFill="1" applyBorder="1" applyAlignment="1">
      <alignment vertical="center"/>
    </xf>
    <xf numFmtId="3" fontId="46" fillId="0" borderId="43" xfId="65" applyNumberFormat="1" applyFont="1" applyFill="1" applyBorder="1"/>
    <xf numFmtId="179" fontId="62" fillId="0" borderId="77" xfId="65" applyNumberFormat="1" applyFont="1" applyFill="1" applyBorder="1" applyAlignment="1">
      <alignment vertical="center"/>
    </xf>
    <xf numFmtId="179" fontId="46" fillId="0" borderId="84" xfId="65" applyNumberFormat="1" applyFont="1" applyFill="1" applyBorder="1" applyAlignment="1">
      <alignment vertical="center"/>
    </xf>
    <xf numFmtId="179" fontId="46" fillId="0" borderId="182" xfId="65" applyNumberFormat="1" applyFont="1" applyFill="1" applyBorder="1" applyAlignment="1">
      <alignment horizontal="center" vertical="center"/>
    </xf>
    <xf numFmtId="0" fontId="55" fillId="0" borderId="0" xfId="0" applyFont="1" applyFill="1" applyAlignment="1"/>
    <xf numFmtId="179" fontId="46" fillId="0" borderId="205" xfId="0" applyNumberFormat="1" applyFont="1" applyFill="1" applyBorder="1" applyAlignment="1">
      <alignment vertical="center"/>
    </xf>
    <xf numFmtId="0" fontId="46" fillId="0" borderId="87" xfId="0" applyFont="1" applyFill="1" applyBorder="1" applyAlignment="1">
      <alignment vertical="center"/>
    </xf>
    <xf numFmtId="179" fontId="46" fillId="0" borderId="87" xfId="0" applyNumberFormat="1" applyFont="1" applyFill="1" applyBorder="1" applyAlignment="1">
      <alignment vertical="center"/>
    </xf>
    <xf numFmtId="179" fontId="46" fillId="0" borderId="15" xfId="0" applyNumberFormat="1" applyFont="1" applyFill="1" applyBorder="1" applyAlignment="1">
      <alignment vertical="center"/>
    </xf>
    <xf numFmtId="179" fontId="46" fillId="0" borderId="16" xfId="0" applyNumberFormat="1" applyFont="1" applyFill="1" applyBorder="1" applyAlignment="1">
      <alignment vertical="center"/>
    </xf>
    <xf numFmtId="0" fontId="46" fillId="0" borderId="32" xfId="0" applyFont="1" applyFill="1" applyBorder="1" applyAlignment="1">
      <alignment horizontal="center" vertical="center"/>
    </xf>
    <xf numFmtId="10" fontId="46" fillId="0" borderId="32" xfId="0" applyNumberFormat="1" applyFont="1" applyFill="1" applyBorder="1" applyAlignment="1">
      <alignment horizontal="center" vertical="center"/>
    </xf>
    <xf numFmtId="0" fontId="46" fillId="0" borderId="0" xfId="0" applyFont="1" applyFill="1" applyBorder="1" applyAlignment="1">
      <alignment horizontal="center" vertical="center"/>
    </xf>
    <xf numFmtId="3" fontId="63" fillId="0" borderId="0" xfId="65" applyNumberFormat="1" applyFont="1" applyFill="1"/>
    <xf numFmtId="0" fontId="61" fillId="32" borderId="99" xfId="0" applyFont="1" applyFill="1" applyBorder="1" applyAlignment="1">
      <alignment horizontal="center" vertical="center"/>
    </xf>
    <xf numFmtId="0" fontId="61" fillId="32" borderId="23" xfId="0" applyFont="1" applyFill="1" applyBorder="1" applyAlignment="1">
      <alignment horizontal="center" vertical="center"/>
    </xf>
    <xf numFmtId="0" fontId="61" fillId="32" borderId="185" xfId="0" applyFont="1" applyFill="1" applyBorder="1" applyAlignment="1">
      <alignment horizontal="center" vertical="center"/>
    </xf>
    <xf numFmtId="179" fontId="46" fillId="29" borderId="36" xfId="65" applyNumberFormat="1" applyFont="1" applyFill="1" applyBorder="1" applyAlignment="1">
      <alignment horizontal="right" vertical="center"/>
    </xf>
    <xf numFmtId="179" fontId="46" fillId="29" borderId="2" xfId="65" applyNumberFormat="1" applyFont="1" applyFill="1" applyBorder="1" applyAlignment="1">
      <alignment horizontal="right" vertical="center"/>
    </xf>
    <xf numFmtId="179" fontId="46" fillId="29" borderId="98" xfId="65" applyNumberFormat="1" applyFont="1" applyFill="1" applyBorder="1" applyAlignment="1">
      <alignment horizontal="right" vertical="center"/>
    </xf>
    <xf numFmtId="179" fontId="46" fillId="29" borderId="44" xfId="65" applyNumberFormat="1" applyFont="1" applyFill="1" applyBorder="1" applyAlignment="1">
      <alignment horizontal="right" vertical="center"/>
    </xf>
    <xf numFmtId="179" fontId="46" fillId="29" borderId="47" xfId="65" applyNumberFormat="1" applyFont="1" applyFill="1" applyBorder="1" applyAlignment="1">
      <alignment horizontal="right" vertical="center"/>
    </xf>
    <xf numFmtId="179" fontId="46" fillId="29" borderId="33" xfId="65" applyNumberFormat="1" applyFont="1" applyFill="1" applyBorder="1" applyAlignment="1">
      <alignment horizontal="right" vertical="center"/>
    </xf>
    <xf numFmtId="179" fontId="46" fillId="29" borderId="85" xfId="65" applyNumberFormat="1" applyFont="1" applyFill="1" applyBorder="1" applyAlignment="1">
      <alignment horizontal="right" vertical="center"/>
    </xf>
    <xf numFmtId="179" fontId="46" fillId="29" borderId="0" xfId="65" applyNumberFormat="1" applyFont="1" applyFill="1" applyBorder="1" applyAlignment="1">
      <alignment horizontal="right" vertical="center"/>
    </xf>
    <xf numFmtId="179" fontId="46" fillId="29" borderId="207" xfId="65" applyNumberFormat="1" applyFont="1" applyFill="1" applyBorder="1" applyAlignment="1">
      <alignment vertical="center"/>
    </xf>
    <xf numFmtId="179" fontId="46" fillId="29" borderId="208" xfId="65" applyNumberFormat="1" applyFont="1" applyFill="1" applyBorder="1" applyAlignment="1">
      <alignment vertical="center"/>
    </xf>
    <xf numFmtId="179" fontId="46" fillId="29" borderId="137" xfId="65" applyNumberFormat="1" applyFont="1" applyFill="1" applyBorder="1" applyAlignment="1">
      <alignment vertical="center"/>
    </xf>
    <xf numFmtId="179" fontId="46" fillId="29" borderId="102" xfId="65" applyNumberFormat="1" applyFont="1" applyFill="1" applyBorder="1" applyAlignment="1">
      <alignment vertical="center"/>
    </xf>
    <xf numFmtId="179" fontId="46" fillId="29" borderId="103" xfId="65" applyNumberFormat="1" applyFont="1" applyFill="1" applyBorder="1" applyAlignment="1">
      <alignment vertical="center"/>
    </xf>
    <xf numFmtId="179" fontId="46" fillId="29" borderId="104" xfId="65" applyNumberFormat="1" applyFont="1" applyFill="1" applyBorder="1" applyAlignment="1">
      <alignment vertical="center"/>
    </xf>
    <xf numFmtId="179" fontId="46" fillId="29" borderId="209" xfId="65" applyNumberFormat="1" applyFont="1" applyFill="1" applyBorder="1" applyAlignment="1">
      <alignment vertical="center"/>
    </xf>
    <xf numFmtId="179" fontId="46" fillId="29" borderId="80" xfId="65" applyNumberFormat="1" applyFont="1" applyFill="1" applyBorder="1" applyAlignment="1">
      <alignment vertical="center"/>
    </xf>
    <xf numFmtId="179" fontId="46" fillId="29" borderId="81" xfId="65" applyNumberFormat="1" applyFont="1" applyFill="1" applyBorder="1" applyAlignment="1">
      <alignment vertical="center"/>
    </xf>
    <xf numFmtId="179" fontId="46" fillId="29" borderId="115" xfId="65" applyNumberFormat="1" applyFont="1" applyFill="1" applyBorder="1" applyAlignment="1">
      <alignment vertical="center"/>
    </xf>
    <xf numFmtId="179" fontId="46" fillId="29" borderId="33" xfId="65" applyNumberFormat="1" applyFont="1" applyFill="1" applyBorder="1" applyAlignment="1">
      <alignment vertical="center"/>
    </xf>
    <xf numFmtId="179" fontId="46" fillId="29" borderId="85" xfId="65" applyNumberFormat="1" applyFont="1" applyFill="1" applyBorder="1" applyAlignment="1">
      <alignment vertical="center"/>
    </xf>
    <xf numFmtId="179" fontId="46" fillId="29" borderId="83" xfId="65" applyNumberFormat="1" applyFont="1" applyFill="1" applyBorder="1" applyAlignment="1">
      <alignment vertical="center"/>
    </xf>
    <xf numFmtId="179" fontId="46" fillId="29" borderId="210" xfId="65" applyNumberFormat="1" applyFont="1" applyFill="1" applyBorder="1" applyAlignment="1">
      <alignment vertical="center"/>
    </xf>
    <xf numFmtId="179" fontId="46" fillId="29" borderId="211" xfId="65" applyNumberFormat="1" applyFont="1" applyFill="1" applyBorder="1" applyAlignment="1">
      <alignment vertical="center"/>
    </xf>
    <xf numFmtId="179" fontId="46" fillId="29" borderId="175" xfId="65" applyNumberFormat="1" applyFont="1" applyFill="1" applyBorder="1" applyAlignment="1">
      <alignment vertical="center"/>
    </xf>
    <xf numFmtId="3" fontId="40" fillId="0" borderId="0" xfId="65" applyNumberFormat="1" applyFont="1" applyFill="1" applyBorder="1" applyAlignment="1">
      <alignment horizontal="center" vertical="top"/>
    </xf>
    <xf numFmtId="0" fontId="0" fillId="0" borderId="0" xfId="0" applyFill="1"/>
    <xf numFmtId="3" fontId="50" fillId="0" borderId="0" xfId="65" applyNumberFormat="1" applyFont="1" applyFill="1" applyAlignment="1"/>
    <xf numFmtId="3" fontId="44" fillId="0" borderId="0" xfId="65" applyNumberFormat="1" applyFont="1" applyFill="1"/>
    <xf numFmtId="0" fontId="51" fillId="0" borderId="0" xfId="0" applyFont="1" applyFill="1" applyAlignment="1">
      <alignment horizontal="center"/>
    </xf>
    <xf numFmtId="0" fontId="51" fillId="0" borderId="0" xfId="0" applyFont="1" applyFill="1" applyAlignment="1"/>
    <xf numFmtId="3" fontId="44" fillId="0" borderId="0" xfId="65" applyNumberFormat="1" applyFont="1" applyFill="1" applyBorder="1"/>
    <xf numFmtId="3" fontId="44" fillId="0" borderId="35" xfId="65" applyNumberFormat="1" applyFont="1" applyFill="1" applyBorder="1"/>
    <xf numFmtId="0" fontId="41" fillId="0" borderId="35" xfId="0" applyFont="1" applyFill="1" applyBorder="1" applyAlignment="1">
      <alignment horizontal="right" vertical="center"/>
    </xf>
    <xf numFmtId="3" fontId="44" fillId="0" borderId="89" xfId="65" applyNumberFormat="1" applyFont="1" applyFill="1" applyBorder="1" applyAlignment="1">
      <alignment vertical="center"/>
    </xf>
    <xf numFmtId="3" fontId="44" fillId="0" borderId="0" xfId="65" applyNumberFormat="1" applyFont="1" applyFill="1" applyAlignment="1">
      <alignment vertical="center"/>
    </xf>
    <xf numFmtId="3" fontId="44" fillId="0" borderId="0" xfId="65" applyNumberFormat="1" applyFont="1" applyFill="1" applyBorder="1" applyAlignment="1">
      <alignment vertical="center"/>
    </xf>
    <xf numFmtId="179" fontId="47" fillId="0" borderId="15" xfId="0" applyNumberFormat="1" applyFont="1" applyFill="1" applyBorder="1" applyAlignment="1" applyProtection="1">
      <alignment horizontal="right" vertical="center"/>
      <protection locked="0"/>
    </xf>
    <xf numFmtId="179" fontId="47" fillId="0" borderId="88" xfId="65" applyNumberFormat="1" applyFont="1" applyFill="1" applyBorder="1" applyAlignment="1">
      <alignment horizontal="right" vertical="center"/>
    </xf>
    <xf numFmtId="0" fontId="44" fillId="0" borderId="213" xfId="0" applyFont="1" applyFill="1" applyBorder="1" applyAlignment="1">
      <alignment horizontal="center" vertical="center"/>
    </xf>
    <xf numFmtId="179" fontId="44" fillId="0" borderId="214" xfId="0" applyNumberFormat="1" applyFont="1" applyFill="1" applyBorder="1" applyAlignment="1" applyProtection="1">
      <alignment horizontal="right" vertical="center"/>
      <protection locked="0"/>
    </xf>
    <xf numFmtId="179" fontId="44" fillId="0" borderId="215" xfId="0" applyNumberFormat="1" applyFont="1" applyFill="1" applyBorder="1" applyAlignment="1" applyProtection="1">
      <alignment horizontal="right" vertical="center"/>
      <protection locked="0"/>
    </xf>
    <xf numFmtId="179" fontId="44" fillId="0" borderId="216" xfId="65" applyNumberFormat="1" applyFont="1" applyFill="1" applyBorder="1" applyAlignment="1">
      <alignment horizontal="right" vertical="center"/>
    </xf>
    <xf numFmtId="0" fontId="44" fillId="0" borderId="217" xfId="0" applyFont="1" applyFill="1" applyBorder="1" applyAlignment="1">
      <alignment horizontal="center" vertical="center"/>
    </xf>
    <xf numFmtId="179" fontId="44" fillId="0" borderId="218" xfId="0" applyNumberFormat="1" applyFont="1" applyFill="1" applyBorder="1" applyAlignment="1" applyProtection="1">
      <alignment horizontal="right" vertical="center"/>
      <protection locked="0"/>
    </xf>
    <xf numFmtId="179" fontId="44" fillId="0" borderId="219" xfId="0" applyNumberFormat="1" applyFont="1" applyFill="1" applyBorder="1" applyAlignment="1" applyProtection="1">
      <alignment horizontal="right" vertical="center"/>
      <protection locked="0"/>
    </xf>
    <xf numFmtId="179" fontId="44" fillId="0" borderId="220" xfId="65" applyNumberFormat="1" applyFont="1" applyFill="1" applyBorder="1" applyAlignment="1">
      <alignment horizontal="right" vertical="center"/>
    </xf>
    <xf numFmtId="0" fontId="44" fillId="0" borderId="33" xfId="0" applyFont="1" applyFill="1" applyBorder="1" applyAlignment="1">
      <alignment horizontal="center" vertical="center"/>
    </xf>
    <xf numFmtId="179" fontId="44" fillId="0" borderId="36" xfId="0" applyNumberFormat="1" applyFont="1" applyFill="1" applyBorder="1" applyAlignment="1" applyProtection="1">
      <alignment horizontal="right" vertical="center"/>
      <protection locked="0"/>
    </xf>
    <xf numFmtId="179" fontId="47" fillId="0" borderId="34" xfId="0" applyNumberFormat="1" applyFont="1" applyFill="1" applyBorder="1" applyAlignment="1">
      <alignment horizontal="right" vertical="center"/>
    </xf>
    <xf numFmtId="179" fontId="47" fillId="0" borderId="105" xfId="0" applyNumberFormat="1" applyFont="1" applyFill="1" applyBorder="1" applyAlignment="1">
      <alignment horizontal="right" vertical="center"/>
    </xf>
    <xf numFmtId="179" fontId="47" fillId="0" borderId="35" xfId="0" applyNumberFormat="1" applyFont="1" applyFill="1" applyBorder="1" applyAlignment="1">
      <alignment horizontal="right" vertical="center"/>
    </xf>
    <xf numFmtId="179" fontId="47" fillId="0" borderId="182" xfId="65" applyNumberFormat="1" applyFont="1" applyFill="1" applyBorder="1" applyAlignment="1">
      <alignment horizontal="right" vertical="center"/>
    </xf>
    <xf numFmtId="179" fontId="47" fillId="0" borderId="194" xfId="0" applyNumberFormat="1" applyFont="1" applyFill="1" applyBorder="1" applyAlignment="1">
      <alignment horizontal="right" vertical="center"/>
    </xf>
    <xf numFmtId="3" fontId="44" fillId="0" borderId="0" xfId="65" applyNumberFormat="1" applyFont="1" applyFill="1" applyBorder="1" applyAlignment="1">
      <alignment horizontal="center" vertical="center"/>
    </xf>
    <xf numFmtId="3" fontId="44" fillId="0" borderId="0" xfId="65" applyNumberFormat="1" applyFont="1" applyFill="1" applyBorder="1" applyAlignment="1">
      <alignment horizontal="left" vertical="center"/>
    </xf>
    <xf numFmtId="3" fontId="32" fillId="0" borderId="0" xfId="65" applyNumberFormat="1" applyFont="1" applyFill="1"/>
    <xf numFmtId="3" fontId="33" fillId="0" borderId="0" xfId="65" applyNumberFormat="1" applyFont="1" applyFill="1" applyBorder="1" applyAlignment="1">
      <alignment horizontal="center" vertical="top"/>
    </xf>
    <xf numFmtId="3" fontId="33" fillId="0" borderId="0" xfId="65" applyNumberFormat="1" applyFont="1" applyFill="1"/>
    <xf numFmtId="180" fontId="44" fillId="0" borderId="117" xfId="0" applyNumberFormat="1" applyFont="1" applyFill="1" applyBorder="1" applyAlignment="1" applyProtection="1">
      <alignment vertical="center" shrinkToFit="1"/>
      <protection locked="0"/>
    </xf>
    <xf numFmtId="180" fontId="44" fillId="0" borderId="183" xfId="0" applyNumberFormat="1" applyFont="1" applyFill="1" applyBorder="1" applyAlignment="1" applyProtection="1">
      <alignment vertical="center" shrinkToFit="1"/>
      <protection locked="0"/>
    </xf>
    <xf numFmtId="0" fontId="53" fillId="32" borderId="99" xfId="0" applyFont="1" applyFill="1" applyBorder="1" applyAlignment="1">
      <alignment horizontal="center" vertical="center"/>
    </xf>
    <xf numFmtId="0" fontId="53" fillId="32" borderId="107" xfId="0" applyFont="1" applyFill="1" applyBorder="1" applyAlignment="1">
      <alignment horizontal="center" vertical="center"/>
    </xf>
    <xf numFmtId="179" fontId="47" fillId="29" borderId="212" xfId="0" applyNumberFormat="1" applyFont="1" applyFill="1" applyBorder="1" applyAlignment="1" applyProtection="1">
      <alignment horizontal="right" vertical="center"/>
      <protection locked="0"/>
    </xf>
    <xf numFmtId="179" fontId="47" fillId="29" borderId="15" xfId="0" applyNumberFormat="1" applyFont="1" applyFill="1" applyBorder="1" applyAlignment="1" applyProtection="1">
      <alignment horizontal="right" vertical="center"/>
      <protection locked="0"/>
    </xf>
    <xf numFmtId="179" fontId="44" fillId="29" borderId="215" xfId="0" applyNumberFormat="1" applyFont="1" applyFill="1" applyBorder="1" applyAlignment="1" applyProtection="1">
      <alignment horizontal="right" vertical="center"/>
      <protection locked="0"/>
    </xf>
    <xf numFmtId="179" fontId="44" fillId="29" borderId="219" xfId="0" applyNumberFormat="1" applyFont="1" applyFill="1" applyBorder="1" applyAlignment="1" applyProtection="1">
      <alignment horizontal="right" vertical="center"/>
      <protection locked="0"/>
    </xf>
    <xf numFmtId="0" fontId="31" fillId="0" borderId="0" xfId="0" applyFont="1" applyFill="1" applyAlignment="1">
      <alignment horizontal="center" vertical="center"/>
    </xf>
    <xf numFmtId="0" fontId="0" fillId="0" borderId="0" xfId="0" applyFill="1" applyAlignment="1">
      <alignment horizontal="center" vertical="center"/>
    </xf>
    <xf numFmtId="0" fontId="41" fillId="0" borderId="0" xfId="0" applyFont="1" applyFill="1" applyAlignment="1">
      <alignment horizontal="right" vertical="center"/>
    </xf>
    <xf numFmtId="0" fontId="40" fillId="0" borderId="0" xfId="0" applyFont="1" applyFill="1" applyBorder="1" applyAlignment="1"/>
    <xf numFmtId="0" fontId="43" fillId="0" borderId="0" xfId="0" applyFont="1" applyFill="1" applyBorder="1" applyAlignment="1">
      <alignment horizontal="center" vertical="center"/>
    </xf>
    <xf numFmtId="0" fontId="49" fillId="0" borderId="0" xfId="0" applyFont="1" applyFill="1"/>
    <xf numFmtId="0" fontId="43" fillId="0" borderId="223" xfId="0" applyFont="1" applyFill="1" applyBorder="1" applyAlignment="1">
      <alignment horizontal="center" vertical="center"/>
    </xf>
    <xf numFmtId="0" fontId="43" fillId="0" borderId="205" xfId="0" applyFont="1" applyFill="1" applyBorder="1" applyAlignment="1">
      <alignment horizontal="center" vertical="center"/>
    </xf>
    <xf numFmtId="0" fontId="43" fillId="0" borderId="32" xfId="0" applyFont="1" applyFill="1" applyBorder="1" applyAlignment="1">
      <alignment horizontal="center" vertical="center"/>
    </xf>
    <xf numFmtId="0" fontId="49" fillId="0" borderId="25" xfId="0" applyFont="1" applyFill="1" applyBorder="1" applyAlignment="1">
      <alignment horizontal="center" vertical="center"/>
    </xf>
    <xf numFmtId="0" fontId="44" fillId="0" borderId="50" xfId="0" applyFont="1" applyFill="1" applyBorder="1" applyAlignment="1">
      <alignment vertical="center"/>
    </xf>
    <xf numFmtId="0" fontId="69" fillId="0" borderId="17" xfId="0" applyFont="1" applyFill="1" applyBorder="1" applyAlignment="1">
      <alignment vertical="center"/>
    </xf>
    <xf numFmtId="0" fontId="49" fillId="0" borderId="0" xfId="0" applyFont="1" applyFill="1" applyAlignment="1">
      <alignment vertical="center"/>
    </xf>
    <xf numFmtId="0" fontId="49" fillId="0" borderId="173" xfId="0" applyFont="1" applyFill="1" applyBorder="1" applyAlignment="1">
      <alignment vertical="center"/>
    </xf>
    <xf numFmtId="0" fontId="49" fillId="0" borderId="49" xfId="0" applyFont="1" applyFill="1" applyBorder="1" applyAlignment="1">
      <alignment horizontal="center" vertical="center"/>
    </xf>
    <xf numFmtId="0" fontId="49" fillId="0" borderId="43" xfId="0" applyFont="1" applyFill="1" applyBorder="1" applyAlignment="1">
      <alignment vertical="center"/>
    </xf>
    <xf numFmtId="0" fontId="44" fillId="0" borderId="49" xfId="0" applyFont="1" applyFill="1" applyBorder="1" applyAlignment="1">
      <alignment vertical="center"/>
    </xf>
    <xf numFmtId="0" fontId="49" fillId="0" borderId="0" xfId="0" applyFont="1" applyFill="1" applyBorder="1" applyAlignment="1">
      <alignment horizontal="center" vertical="center"/>
    </xf>
    <xf numFmtId="0" fontId="44" fillId="0" borderId="47" xfId="0" applyFont="1" applyFill="1" applyBorder="1" applyAlignment="1">
      <alignment vertical="center"/>
    </xf>
    <xf numFmtId="0" fontId="49" fillId="0" borderId="0" xfId="0" applyFont="1" applyFill="1" applyBorder="1" applyAlignment="1">
      <alignment vertical="center"/>
    </xf>
    <xf numFmtId="0" fontId="69" fillId="0" borderId="20" xfId="0" applyFont="1" applyFill="1" applyBorder="1" applyAlignment="1">
      <alignment vertical="center"/>
    </xf>
    <xf numFmtId="0" fontId="49" fillId="0" borderId="27" xfId="0" applyFont="1" applyFill="1" applyBorder="1" applyAlignment="1">
      <alignment vertical="center"/>
    </xf>
    <xf numFmtId="0" fontId="40" fillId="0" borderId="89" xfId="0" applyFont="1" applyFill="1" applyBorder="1"/>
    <xf numFmtId="0" fontId="40" fillId="0" borderId="0" xfId="0" applyFont="1" applyFill="1" applyBorder="1" applyAlignment="1">
      <alignment vertical="center"/>
    </xf>
    <xf numFmtId="0" fontId="0" fillId="0" borderId="0" xfId="0" applyFill="1" applyAlignment="1">
      <alignment vertical="top"/>
    </xf>
    <xf numFmtId="0" fontId="49" fillId="0" borderId="0" xfId="0" applyFont="1" applyFill="1" applyAlignment="1">
      <alignment vertical="top"/>
    </xf>
    <xf numFmtId="0" fontId="49" fillId="0" borderId="0" xfId="0" applyFont="1" applyFill="1" applyAlignment="1">
      <alignment vertical="top" wrapText="1"/>
    </xf>
    <xf numFmtId="3" fontId="48" fillId="0" borderId="0" xfId="65" applyNumberFormat="1" applyFont="1" applyFill="1" applyBorder="1" applyAlignment="1">
      <alignment horizontal="center" vertical="center"/>
    </xf>
    <xf numFmtId="0" fontId="48" fillId="0" borderId="0" xfId="0" applyFont="1" applyFill="1" applyAlignment="1"/>
    <xf numFmtId="0" fontId="44" fillId="0" borderId="0" xfId="0" applyFont="1" applyFill="1" applyBorder="1" applyAlignment="1" applyProtection="1">
      <alignment vertical="center" shrinkToFit="1"/>
      <protection locked="0"/>
    </xf>
    <xf numFmtId="0" fontId="32" fillId="0" borderId="0" xfId="0" applyFont="1" applyFill="1" applyAlignment="1"/>
    <xf numFmtId="0" fontId="42" fillId="32" borderId="181" xfId="0" applyFont="1" applyFill="1" applyBorder="1" applyAlignment="1">
      <alignment horizontal="center" vertical="center"/>
    </xf>
    <xf numFmtId="38" fontId="44" fillId="29" borderId="88" xfId="65" applyFont="1" applyFill="1" applyBorder="1" applyAlignment="1" applyProtection="1">
      <alignment vertical="center"/>
      <protection locked="0"/>
    </xf>
    <xf numFmtId="0" fontId="39" fillId="0" borderId="0" xfId="0" applyFont="1" applyFill="1" applyAlignment="1">
      <alignment horizontal="centerContinuous" vertical="center"/>
    </xf>
    <xf numFmtId="0" fontId="46" fillId="0" borderId="33" xfId="0" applyFont="1" applyFill="1" applyBorder="1" applyAlignment="1">
      <alignment vertical="center"/>
    </xf>
    <xf numFmtId="49" fontId="32" fillId="0" borderId="25" xfId="0" applyNumberFormat="1" applyFont="1" applyFill="1" applyBorder="1" applyAlignment="1">
      <alignment vertical="center"/>
    </xf>
    <xf numFmtId="49" fontId="32" fillId="0" borderId="85" xfId="0" applyNumberFormat="1" applyFont="1" applyFill="1" applyBorder="1" applyAlignment="1">
      <alignment vertical="center"/>
    </xf>
    <xf numFmtId="49" fontId="32" fillId="0" borderId="50" xfId="0" applyNumberFormat="1" applyFont="1" applyFill="1" applyBorder="1" applyAlignment="1">
      <alignment vertical="center" wrapText="1"/>
    </xf>
    <xf numFmtId="38" fontId="44" fillId="0" borderId="21" xfId="65" applyFont="1" applyFill="1" applyBorder="1" applyAlignment="1">
      <alignment vertical="center"/>
    </xf>
    <xf numFmtId="0" fontId="40" fillId="0" borderId="0" xfId="0" applyFont="1" applyFill="1" applyAlignment="1">
      <alignment vertical="center"/>
    </xf>
    <xf numFmtId="49" fontId="32" fillId="0" borderId="2" xfId="0" applyNumberFormat="1" applyFont="1" applyFill="1" applyBorder="1" applyAlignment="1">
      <alignment vertical="center"/>
    </xf>
    <xf numFmtId="49" fontId="32" fillId="0" borderId="2" xfId="0" applyNumberFormat="1" applyFont="1" applyFill="1" applyBorder="1" applyAlignment="1">
      <alignment vertical="center" wrapText="1"/>
    </xf>
    <xf numFmtId="0" fontId="32" fillId="0" borderId="2" xfId="0" applyFont="1" applyFill="1" applyBorder="1" applyAlignment="1">
      <alignment vertical="center"/>
    </xf>
    <xf numFmtId="49" fontId="32" fillId="0" borderId="25" xfId="0" applyNumberFormat="1" applyFont="1" applyFill="1" applyBorder="1" applyAlignment="1">
      <alignment horizontal="center" vertical="center"/>
    </xf>
    <xf numFmtId="0" fontId="46" fillId="0" borderId="45" xfId="0" applyFont="1" applyFill="1" applyBorder="1" applyAlignment="1">
      <alignment horizontal="right" vertical="center"/>
    </xf>
    <xf numFmtId="38" fontId="44" fillId="0" borderId="85" xfId="65" applyFont="1" applyFill="1" applyBorder="1" applyAlignment="1" applyProtection="1">
      <alignment vertical="center"/>
      <protection locked="0"/>
    </xf>
    <xf numFmtId="38" fontId="44" fillId="0" borderId="225" xfId="65" applyFont="1" applyFill="1" applyBorder="1" applyAlignment="1">
      <alignment vertical="center"/>
    </xf>
    <xf numFmtId="0" fontId="46" fillId="0" borderId="2" xfId="0" applyFont="1" applyFill="1" applyBorder="1" applyAlignment="1">
      <alignment horizontal="right" vertical="center"/>
    </xf>
    <xf numFmtId="38" fontId="44" fillId="0" borderId="3" xfId="65" applyFont="1" applyFill="1" applyBorder="1" applyAlignment="1" applyProtection="1">
      <alignment vertical="center"/>
      <protection locked="0"/>
    </xf>
    <xf numFmtId="38" fontId="44" fillId="0" borderId="26" xfId="65" applyFont="1" applyFill="1" applyBorder="1" applyAlignment="1" applyProtection="1">
      <alignment vertical="center"/>
      <protection locked="0"/>
    </xf>
    <xf numFmtId="0" fontId="44" fillId="0" borderId="35" xfId="0" applyFont="1" applyFill="1" applyBorder="1" applyAlignment="1">
      <alignment horizontal="right" vertical="center"/>
    </xf>
    <xf numFmtId="38" fontId="44" fillId="0" borderId="3" xfId="65" applyFont="1" applyFill="1" applyBorder="1" applyAlignment="1">
      <alignment vertical="center"/>
    </xf>
    <xf numFmtId="0" fontId="69" fillId="0" borderId="186" xfId="0" applyFont="1" applyFill="1" applyBorder="1" applyAlignment="1">
      <alignment horizontal="right" vertical="center"/>
    </xf>
    <xf numFmtId="10" fontId="69" fillId="0" borderId="15" xfId="0" applyNumberFormat="1" applyFont="1" applyFill="1" applyBorder="1" applyAlignment="1">
      <alignment vertical="center"/>
    </xf>
    <xf numFmtId="10" fontId="69" fillId="0" borderId="181" xfId="0" applyNumberFormat="1" applyFont="1" applyFill="1" applyBorder="1" applyAlignment="1">
      <alignment vertical="center"/>
    </xf>
    <xf numFmtId="0" fontId="42" fillId="32" borderId="15" xfId="0" applyFont="1" applyFill="1" applyBorder="1" applyAlignment="1">
      <alignment horizontal="center" vertical="center"/>
    </xf>
    <xf numFmtId="38" fontId="44" fillId="29" borderId="18" xfId="65" applyFont="1" applyFill="1" applyBorder="1" applyAlignment="1" applyProtection="1">
      <alignment vertical="center"/>
      <protection locked="0"/>
    </xf>
    <xf numFmtId="38" fontId="44" fillId="29" borderId="49" xfId="65" applyFont="1" applyFill="1" applyBorder="1" applyAlignment="1" applyProtection="1">
      <alignment vertical="center"/>
      <protection locked="0"/>
    </xf>
    <xf numFmtId="0" fontId="46" fillId="0" borderId="17" xfId="0" applyFont="1" applyFill="1" applyBorder="1" applyAlignment="1">
      <alignment horizontal="center" vertical="center"/>
    </xf>
    <xf numFmtId="0" fontId="46" fillId="0" borderId="27" xfId="0" applyFont="1" applyFill="1" applyBorder="1" applyAlignment="1">
      <alignment horizontal="center" vertical="center"/>
    </xf>
    <xf numFmtId="0" fontId="46" fillId="0" borderId="178" xfId="0" applyFont="1" applyFill="1" applyBorder="1" applyAlignment="1">
      <alignment horizontal="center" vertical="center"/>
    </xf>
    <xf numFmtId="0" fontId="46" fillId="0" borderId="43" xfId="0" applyFont="1" applyFill="1" applyBorder="1" applyAlignment="1">
      <alignment horizontal="center" vertical="center"/>
    </xf>
    <xf numFmtId="0" fontId="0" fillId="0" borderId="51" xfId="0" applyBorder="1"/>
    <xf numFmtId="0" fontId="0" fillId="0" borderId="70" xfId="0" applyBorder="1"/>
    <xf numFmtId="0" fontId="0" fillId="0" borderId="226" xfId="0" applyFill="1" applyBorder="1" applyAlignment="1">
      <alignment horizontal="left" vertical="center"/>
    </xf>
    <xf numFmtId="0" fontId="0" fillId="29" borderId="73" xfId="0" applyFill="1" applyBorder="1"/>
    <xf numFmtId="0" fontId="0" fillId="0" borderId="3" xfId="0" applyFont="1" applyBorder="1" applyAlignment="1">
      <alignment horizontal="center" vertical="center"/>
    </xf>
    <xf numFmtId="0" fontId="0" fillId="0" borderId="0" xfId="0" applyFont="1" applyBorder="1" applyAlignment="1">
      <alignment horizontal="center" vertical="center"/>
    </xf>
    <xf numFmtId="38" fontId="12" fillId="0" borderId="118" xfId="65" applyFill="1" applyBorder="1" applyAlignment="1">
      <alignment horizontal="center" vertical="center" wrapText="1"/>
    </xf>
    <xf numFmtId="38" fontId="12" fillId="0" borderId="119" xfId="65" applyFill="1" applyBorder="1" applyAlignment="1">
      <alignment horizontal="center" vertical="center" wrapText="1"/>
    </xf>
    <xf numFmtId="38" fontId="12" fillId="0" borderId="120" xfId="65" applyFill="1" applyBorder="1" applyAlignment="1">
      <alignment horizontal="center" vertical="center" wrapText="1"/>
    </xf>
    <xf numFmtId="38" fontId="12" fillId="0" borderId="118" xfId="65" applyFont="1" applyFill="1" applyBorder="1" applyAlignment="1">
      <alignment horizontal="center" vertical="center" wrapText="1"/>
    </xf>
    <xf numFmtId="38" fontId="12" fillId="0" borderId="119" xfId="65" applyFont="1" applyFill="1" applyBorder="1" applyAlignment="1">
      <alignment horizontal="center" vertical="center" wrapText="1"/>
    </xf>
    <xf numFmtId="0" fontId="103" fillId="0" borderId="57" xfId="0" applyFont="1" applyFill="1" applyBorder="1" applyAlignment="1">
      <alignment horizontal="center" vertical="center"/>
    </xf>
    <xf numFmtId="0" fontId="103" fillId="0" borderId="38" xfId="0" applyFont="1" applyBorder="1" applyAlignment="1">
      <alignment horizontal="center" vertical="center"/>
    </xf>
    <xf numFmtId="0" fontId="0" fillId="0" borderId="53" xfId="0" applyFont="1" applyFill="1" applyBorder="1" applyAlignment="1">
      <alignment horizontal="center" vertical="center"/>
    </xf>
    <xf numFmtId="0" fontId="33" fillId="0" borderId="0" xfId="0" applyFont="1" applyFill="1" applyAlignment="1">
      <alignment vertical="top"/>
    </xf>
    <xf numFmtId="3" fontId="33" fillId="0" borderId="0" xfId="65" applyNumberFormat="1" applyFont="1" applyFill="1" applyBorder="1" applyAlignment="1">
      <alignment vertical="top"/>
    </xf>
    <xf numFmtId="0" fontId="44" fillId="0" borderId="2" xfId="0" applyFont="1" applyFill="1" applyBorder="1" applyAlignment="1">
      <alignment vertical="center"/>
    </xf>
    <xf numFmtId="180" fontId="44" fillId="0" borderId="32" xfId="0" applyNumberFormat="1" applyFont="1" applyFill="1" applyBorder="1" applyAlignment="1" applyProtection="1">
      <alignment vertical="center" shrinkToFit="1"/>
      <protection locked="0"/>
    </xf>
    <xf numFmtId="180" fontId="44" fillId="0" borderId="35" xfId="0" applyNumberFormat="1" applyFont="1" applyFill="1" applyBorder="1" applyAlignment="1" applyProtection="1">
      <alignment vertical="center" shrinkToFit="1"/>
      <protection locked="0"/>
    </xf>
    <xf numFmtId="0" fontId="28" fillId="0" borderId="0" xfId="0" applyFont="1" applyFill="1" applyAlignment="1">
      <alignment vertical="top"/>
    </xf>
    <xf numFmtId="3" fontId="46" fillId="0" borderId="100" xfId="65" applyNumberFormat="1" applyFont="1" applyFill="1" applyBorder="1" applyAlignment="1">
      <alignment vertical="center"/>
    </xf>
    <xf numFmtId="3" fontId="46" fillId="0" borderId="4" xfId="65" applyNumberFormat="1" applyFont="1" applyFill="1" applyBorder="1" applyAlignment="1">
      <alignment vertical="center"/>
    </xf>
    <xf numFmtId="3" fontId="46" fillId="0" borderId="26" xfId="65" applyNumberFormat="1" applyFont="1" applyFill="1" applyBorder="1" applyAlignment="1">
      <alignment vertical="center"/>
    </xf>
    <xf numFmtId="3" fontId="46" fillId="0" borderId="31" xfId="65" applyNumberFormat="1" applyFont="1" applyFill="1" applyBorder="1" applyAlignment="1">
      <alignment vertical="center"/>
    </xf>
    <xf numFmtId="3" fontId="46" fillId="0" borderId="98" xfId="65" applyNumberFormat="1" applyFont="1" applyFill="1" applyBorder="1" applyAlignment="1">
      <alignment vertical="center"/>
    </xf>
    <xf numFmtId="3" fontId="46" fillId="0" borderId="47" xfId="65" applyNumberFormat="1" applyFont="1" applyFill="1" applyBorder="1" applyAlignment="1">
      <alignment vertical="center"/>
    </xf>
    <xf numFmtId="0" fontId="50" fillId="0" borderId="0" xfId="0" applyFont="1" applyFill="1" applyAlignment="1"/>
    <xf numFmtId="3" fontId="46" fillId="0" borderId="49" xfId="65" applyNumberFormat="1" applyFont="1" applyFill="1" applyBorder="1" applyAlignment="1">
      <alignment vertical="center"/>
    </xf>
    <xf numFmtId="0" fontId="54" fillId="0" borderId="0" xfId="0" applyFont="1" applyFill="1" applyBorder="1" applyAlignment="1">
      <alignment vertical="center"/>
    </xf>
    <xf numFmtId="0" fontId="66" fillId="32" borderId="195" xfId="0" applyFont="1" applyFill="1" applyBorder="1" applyAlignment="1">
      <alignment horizontal="center" vertical="center"/>
    </xf>
    <xf numFmtId="0" fontId="66" fillId="32" borderId="1" xfId="0" applyFont="1" applyFill="1" applyBorder="1" applyAlignment="1">
      <alignment horizontal="center" vertical="center"/>
    </xf>
    <xf numFmtId="0" fontId="66" fillId="32" borderId="186" xfId="0" applyFont="1" applyFill="1" applyBorder="1" applyAlignment="1">
      <alignment horizontal="center" vertical="center"/>
    </xf>
    <xf numFmtId="0" fontId="40" fillId="0" borderId="0" xfId="0" applyFont="1" applyFill="1" applyBorder="1"/>
    <xf numFmtId="0" fontId="46" fillId="29" borderId="26" xfId="0" applyFont="1" applyFill="1" applyBorder="1"/>
    <xf numFmtId="0" fontId="46" fillId="29" borderId="2" xfId="0" applyFont="1" applyFill="1" applyBorder="1"/>
    <xf numFmtId="0" fontId="46" fillId="29" borderId="107" xfId="0" applyFont="1" applyFill="1" applyBorder="1"/>
    <xf numFmtId="0" fontId="44" fillId="0" borderId="212" xfId="0" applyFont="1" applyFill="1" applyBorder="1" applyAlignment="1">
      <alignment horizontal="center" vertical="center"/>
    </xf>
    <xf numFmtId="0" fontId="54" fillId="0" borderId="0" xfId="0" applyFont="1" applyFill="1" applyAlignment="1">
      <alignment vertical="center"/>
    </xf>
    <xf numFmtId="0" fontId="28" fillId="0" borderId="0" xfId="0" applyFont="1" applyFill="1" applyAlignment="1">
      <alignment horizontal="left" vertical="center"/>
    </xf>
    <xf numFmtId="49" fontId="28" fillId="0" borderId="0" xfId="0" applyNumberFormat="1" applyFont="1" applyFill="1" applyAlignment="1">
      <alignment horizontal="left" vertical="center"/>
    </xf>
    <xf numFmtId="0" fontId="40" fillId="0" borderId="89" xfId="0" applyFont="1" applyFill="1" applyBorder="1" applyAlignment="1">
      <alignment vertical="center"/>
    </xf>
    <xf numFmtId="49" fontId="32" fillId="0" borderId="50" xfId="0" applyNumberFormat="1" applyFont="1" applyFill="1" applyBorder="1" applyAlignment="1">
      <alignment vertical="center"/>
    </xf>
    <xf numFmtId="49" fontId="32" fillId="0" borderId="25" xfId="0" applyNumberFormat="1" applyFont="1" applyFill="1" applyBorder="1" applyAlignment="1">
      <alignment horizontal="distributed" vertical="center"/>
    </xf>
    <xf numFmtId="49" fontId="32" fillId="0" borderId="85" xfId="0" applyNumberFormat="1" applyFont="1" applyFill="1" applyBorder="1" applyAlignment="1">
      <alignment horizontal="distributed" vertical="center"/>
    </xf>
    <xf numFmtId="49" fontId="32" fillId="0" borderId="49" xfId="0" applyNumberFormat="1" applyFont="1" applyFill="1" applyBorder="1" applyAlignment="1">
      <alignment vertical="center"/>
    </xf>
    <xf numFmtId="49" fontId="32" fillId="0" borderId="2" xfId="0" applyNumberFormat="1" applyFont="1" applyFill="1" applyBorder="1" applyAlignment="1">
      <alignment horizontal="distributed" vertical="center"/>
    </xf>
    <xf numFmtId="49" fontId="32" fillId="0" borderId="2" xfId="0" applyNumberFormat="1" applyFont="1" applyFill="1" applyBorder="1" applyAlignment="1">
      <alignment horizontal="left" vertical="center"/>
    </xf>
    <xf numFmtId="38" fontId="44" fillId="0" borderId="18" xfId="65" applyFont="1" applyFill="1" applyBorder="1" applyAlignment="1" applyProtection="1">
      <alignment vertical="center"/>
      <protection locked="0"/>
    </xf>
    <xf numFmtId="3" fontId="32" fillId="0" borderId="0" xfId="65" applyNumberFormat="1" applyFont="1" applyFill="1" applyAlignment="1">
      <alignment vertical="center"/>
    </xf>
    <xf numFmtId="3" fontId="33" fillId="0" borderId="0" xfId="65" applyNumberFormat="1" applyFont="1" applyFill="1" applyBorder="1" applyAlignment="1">
      <alignment horizontal="center" vertical="center"/>
    </xf>
    <xf numFmtId="0" fontId="44" fillId="0" borderId="184" xfId="0" applyFont="1" applyFill="1" applyBorder="1" applyAlignment="1">
      <alignment vertical="center"/>
    </xf>
    <xf numFmtId="0" fontId="44" fillId="0" borderId="48" xfId="0" applyFont="1" applyFill="1" applyBorder="1" applyAlignment="1">
      <alignment vertical="center"/>
    </xf>
    <xf numFmtId="38" fontId="44" fillId="29" borderId="91" xfId="65" applyFont="1" applyFill="1" applyBorder="1" applyAlignment="1">
      <alignment vertical="center"/>
    </xf>
    <xf numFmtId="179" fontId="44" fillId="0" borderId="0" xfId="0" applyNumberFormat="1" applyFont="1" applyFill="1" applyBorder="1" applyAlignment="1">
      <alignment vertical="center"/>
    </xf>
    <xf numFmtId="0" fontId="44" fillId="0" borderId="45" xfId="0" applyFont="1" applyFill="1" applyBorder="1" applyAlignment="1">
      <alignment horizontal="center" vertical="center"/>
    </xf>
    <xf numFmtId="38" fontId="44" fillId="29" borderId="136" xfId="65" applyFont="1" applyFill="1" applyBorder="1" applyAlignment="1" applyProtection="1">
      <alignment vertical="center"/>
      <protection locked="0"/>
    </xf>
    <xf numFmtId="179" fontId="44" fillId="0" borderId="0" xfId="0" applyNumberFormat="1" applyFont="1" applyFill="1" applyBorder="1" applyAlignment="1" applyProtection="1">
      <alignment vertical="center"/>
      <protection locked="0"/>
    </xf>
    <xf numFmtId="38" fontId="44" fillId="29" borderId="91" xfId="65" applyFont="1" applyFill="1" applyBorder="1" applyAlignment="1" applyProtection="1">
      <alignment vertical="center"/>
      <protection locked="0"/>
    </xf>
    <xf numFmtId="0" fontId="44" fillId="0" borderId="0" xfId="0" applyFont="1" applyFill="1" applyBorder="1" applyAlignment="1">
      <alignment vertical="center"/>
    </xf>
    <xf numFmtId="38" fontId="44" fillId="0" borderId="89" xfId="65" applyFont="1" applyFill="1" applyBorder="1" applyAlignment="1">
      <alignment vertical="center"/>
    </xf>
    <xf numFmtId="0" fontId="44" fillId="0" borderId="33" xfId="0" applyFont="1" applyFill="1" applyBorder="1" applyAlignment="1">
      <alignment vertical="center"/>
    </xf>
    <xf numFmtId="0" fontId="49" fillId="0" borderId="2" xfId="0" applyFont="1" applyFill="1" applyBorder="1" applyAlignment="1">
      <alignment horizontal="center" vertical="center"/>
    </xf>
    <xf numFmtId="0" fontId="12" fillId="0" borderId="47" xfId="0" applyFont="1" applyFill="1" applyBorder="1" applyAlignment="1">
      <alignment vertical="center"/>
    </xf>
    <xf numFmtId="38" fontId="44" fillId="29" borderId="109" xfId="65" applyFont="1" applyFill="1" applyBorder="1" applyAlignment="1">
      <alignment vertical="center"/>
    </xf>
    <xf numFmtId="0" fontId="44" fillId="0" borderId="47" xfId="0" applyFont="1" applyFill="1" applyBorder="1" applyAlignment="1">
      <alignment horizontal="center" vertical="center"/>
    </xf>
    <xf numFmtId="0" fontId="44" fillId="0" borderId="35" xfId="0" applyFont="1" applyFill="1" applyBorder="1" applyAlignment="1">
      <alignment horizontal="center" vertical="center"/>
    </xf>
    <xf numFmtId="179" fontId="44" fillId="30" borderId="33" xfId="0" applyNumberFormat="1" applyFont="1" applyFill="1" applyBorder="1" applyAlignment="1">
      <alignment horizontal="center" vertical="center"/>
    </xf>
    <xf numFmtId="179" fontId="44" fillId="0" borderId="18" xfId="0" applyNumberFormat="1" applyFont="1" applyFill="1" applyBorder="1" applyAlignment="1" applyProtection="1">
      <alignment horizontal="right" vertical="center"/>
      <protection locked="0"/>
    </xf>
    <xf numFmtId="179" fontId="44" fillId="29" borderId="18" xfId="0" applyNumberFormat="1" applyFont="1" applyFill="1" applyBorder="1" applyAlignment="1" applyProtection="1">
      <alignment horizontal="right" vertical="center"/>
      <protection locked="0"/>
    </xf>
    <xf numFmtId="179" fontId="44" fillId="0" borderId="75" xfId="65" applyNumberFormat="1" applyFont="1" applyFill="1" applyBorder="1" applyAlignment="1">
      <alignment horizontal="right" vertical="center"/>
    </xf>
    <xf numFmtId="0" fontId="44" fillId="0" borderId="212" xfId="0" applyFont="1" applyFill="1" applyBorder="1" applyAlignment="1">
      <alignment horizontal="left" vertical="center"/>
    </xf>
    <xf numFmtId="0" fontId="32" fillId="0" borderId="31" xfId="0" applyFont="1" applyFill="1" applyBorder="1" applyAlignment="1">
      <alignment vertical="center"/>
    </xf>
    <xf numFmtId="0" fontId="44" fillId="0" borderId="205" xfId="0" applyFont="1" applyFill="1" applyBorder="1" applyAlignment="1">
      <alignment horizontal="center" vertical="center"/>
    </xf>
    <xf numFmtId="0" fontId="32" fillId="0" borderId="33" xfId="0" applyFont="1" applyFill="1" applyBorder="1" applyAlignment="1">
      <alignment vertical="center"/>
    </xf>
    <xf numFmtId="0" fontId="44" fillId="0" borderId="50" xfId="0" applyFont="1" applyFill="1" applyBorder="1" applyAlignment="1">
      <alignment horizontal="center" vertical="center"/>
    </xf>
    <xf numFmtId="0" fontId="44" fillId="0" borderId="46" xfId="0" applyFont="1" applyFill="1" applyBorder="1" applyAlignment="1">
      <alignment horizontal="center" vertical="center"/>
    </xf>
    <xf numFmtId="0" fontId="46" fillId="0" borderId="196" xfId="0" applyFont="1" applyFill="1" applyBorder="1" applyAlignment="1">
      <alignment horizontal="right" vertical="center"/>
    </xf>
    <xf numFmtId="0" fontId="44" fillId="0" borderId="175" xfId="0" applyFont="1" applyFill="1" applyBorder="1" applyAlignment="1">
      <alignment horizontal="center" vertical="center"/>
    </xf>
    <xf numFmtId="0" fontId="44" fillId="29" borderId="113" xfId="0" applyFont="1" applyFill="1" applyBorder="1" applyAlignment="1">
      <alignment horizontal="center"/>
    </xf>
    <xf numFmtId="0" fontId="44" fillId="29" borderId="175" xfId="0" applyFont="1" applyFill="1" applyBorder="1" applyAlignment="1">
      <alignment horizontal="left" vertical="center"/>
    </xf>
    <xf numFmtId="0" fontId="44" fillId="29" borderId="176" xfId="0" applyFont="1" applyFill="1" applyBorder="1" applyAlignment="1">
      <alignment horizontal="left" vertical="center"/>
    </xf>
    <xf numFmtId="0" fontId="44" fillId="0" borderId="104" xfId="0" applyFont="1" applyFill="1" applyBorder="1" applyAlignment="1">
      <alignment horizontal="center" vertical="center"/>
    </xf>
    <xf numFmtId="0" fontId="44" fillId="29" borderId="115" xfId="0" applyFont="1" applyFill="1" applyBorder="1"/>
    <xf numFmtId="0" fontId="44" fillId="29" borderId="104" xfId="0" applyFont="1" applyFill="1" applyBorder="1" applyAlignment="1">
      <alignment horizontal="left" vertical="center"/>
    </xf>
    <xf numFmtId="0" fontId="44" fillId="29" borderId="177" xfId="0" applyFont="1" applyFill="1" applyBorder="1" applyAlignment="1">
      <alignment horizontal="left" vertical="center"/>
    </xf>
    <xf numFmtId="0" fontId="44" fillId="29" borderId="43" xfId="0" applyFont="1" applyFill="1" applyBorder="1"/>
    <xf numFmtId="0" fontId="44" fillId="29" borderId="50" xfId="0" applyFont="1" applyFill="1" applyBorder="1" applyAlignment="1">
      <alignment horizontal="left" vertical="center"/>
    </xf>
    <xf numFmtId="0" fontId="44" fillId="29" borderId="19" xfId="0" applyFont="1" applyFill="1" applyBorder="1" applyAlignment="1">
      <alignment horizontal="left" vertical="center"/>
    </xf>
    <xf numFmtId="0" fontId="46" fillId="0" borderId="46" xfId="0" applyFont="1" applyFill="1" applyBorder="1" applyAlignment="1">
      <alignment horizontal="left" vertical="center"/>
    </xf>
    <xf numFmtId="3" fontId="46" fillId="0" borderId="49" xfId="65" applyNumberFormat="1" applyFont="1" applyFill="1" applyBorder="1" applyAlignment="1">
      <alignment vertical="center"/>
    </xf>
    <xf numFmtId="0" fontId="46" fillId="29" borderId="26" xfId="0" applyFont="1" applyFill="1" applyBorder="1"/>
    <xf numFmtId="0" fontId="12" fillId="0" borderId="109" xfId="0" applyFont="1" applyFill="1" applyBorder="1" applyAlignment="1">
      <alignment vertical="center"/>
    </xf>
    <xf numFmtId="0" fontId="46" fillId="29" borderId="49" xfId="0" applyFont="1" applyFill="1" applyBorder="1"/>
    <xf numFmtId="0" fontId="46" fillId="29" borderId="50" xfId="0" applyFont="1" applyFill="1" applyBorder="1" applyAlignment="1">
      <alignment vertical="center"/>
    </xf>
    <xf numFmtId="0" fontId="40" fillId="29" borderId="50" xfId="0" applyFont="1" applyFill="1" applyBorder="1" applyAlignment="1">
      <alignment vertical="center"/>
    </xf>
    <xf numFmtId="0" fontId="46" fillId="0" borderId="75" xfId="0" applyFont="1" applyFill="1" applyBorder="1" applyAlignment="1">
      <alignment horizontal="center" vertical="center"/>
    </xf>
    <xf numFmtId="186" fontId="46" fillId="29" borderId="50" xfId="0" applyNumberFormat="1" applyFont="1" applyFill="1" applyBorder="1"/>
    <xf numFmtId="186" fontId="46" fillId="29" borderId="18" xfId="0" applyNumberFormat="1" applyFont="1" applyFill="1" applyBorder="1"/>
    <xf numFmtId="186" fontId="46" fillId="29" borderId="91" xfId="0" applyNumberFormat="1" applyFont="1" applyFill="1" applyBorder="1"/>
    <xf numFmtId="186" fontId="46" fillId="0" borderId="143" xfId="0" applyNumberFormat="1" applyFont="1" applyFill="1" applyBorder="1"/>
    <xf numFmtId="0" fontId="32" fillId="0" borderId="33" xfId="0" applyFont="1" applyFill="1" applyBorder="1" applyAlignment="1">
      <alignment horizontal="center" vertical="center"/>
    </xf>
    <xf numFmtId="179" fontId="44" fillId="0" borderId="46" xfId="0" applyNumberFormat="1" applyFont="1" applyFill="1" applyBorder="1" applyAlignment="1">
      <alignment horizontal="right" vertical="center"/>
    </xf>
    <xf numFmtId="179" fontId="46" fillId="0" borderId="230" xfId="0" applyNumberFormat="1" applyFont="1" applyFill="1" applyBorder="1" applyAlignment="1">
      <alignment horizontal="right" vertical="center"/>
    </xf>
    <xf numFmtId="0" fontId="46" fillId="0" borderId="230" xfId="0" applyFont="1" applyFill="1" applyBorder="1" applyAlignment="1">
      <alignment horizontal="left" vertical="center"/>
    </xf>
    <xf numFmtId="0" fontId="46" fillId="0" borderId="186" xfId="0" applyFont="1" applyFill="1" applyBorder="1" applyAlignment="1">
      <alignment horizontal="left" vertical="center"/>
    </xf>
    <xf numFmtId="0" fontId="46" fillId="0" borderId="181" xfId="0" applyFont="1" applyFill="1" applyBorder="1" applyAlignment="1">
      <alignment horizontal="left" vertical="center"/>
    </xf>
    <xf numFmtId="0" fontId="44" fillId="0" borderId="31" xfId="0" applyFont="1" applyFill="1" applyBorder="1" applyAlignment="1">
      <alignment horizontal="center" vertical="center"/>
    </xf>
    <xf numFmtId="0" fontId="75" fillId="0" borderId="74" xfId="0" applyFont="1" applyBorder="1"/>
    <xf numFmtId="0" fontId="0" fillId="0" borderId="2" xfId="0" applyBorder="1" applyAlignment="1">
      <alignment vertical="center"/>
    </xf>
    <xf numFmtId="0" fontId="12" fillId="0" borderId="3" xfId="0" applyFont="1" applyBorder="1" applyAlignment="1">
      <alignment horizontal="center" vertical="center"/>
    </xf>
    <xf numFmtId="0" fontId="0" fillId="0" borderId="46" xfId="0" applyFont="1" applyBorder="1" applyAlignment="1">
      <alignment vertical="center"/>
    </xf>
    <xf numFmtId="0" fontId="12" fillId="0" borderId="0" xfId="0" applyFont="1" applyBorder="1" applyAlignment="1">
      <alignment vertical="center"/>
    </xf>
    <xf numFmtId="0" fontId="12" fillId="0" borderId="18" xfId="0" applyFont="1" applyBorder="1" applyAlignment="1">
      <alignment horizontal="center" vertical="center"/>
    </xf>
    <xf numFmtId="38" fontId="12" fillId="24" borderId="44" xfId="65" applyFill="1" applyBorder="1" applyAlignment="1">
      <alignment horizontal="center" vertical="center"/>
    </xf>
    <xf numFmtId="0" fontId="0" fillId="0" borderId="46" xfId="0" applyBorder="1" applyAlignment="1">
      <alignment vertical="center"/>
    </xf>
    <xf numFmtId="0" fontId="0" fillId="16" borderId="43" xfId="0" applyFill="1" applyBorder="1" applyAlignment="1">
      <alignment horizontal="center" vertical="center"/>
    </xf>
    <xf numFmtId="0" fontId="0" fillId="0" borderId="45" xfId="0" applyBorder="1" applyAlignment="1">
      <alignment vertical="center"/>
    </xf>
    <xf numFmtId="3" fontId="0" fillId="0" borderId="37" xfId="65" applyNumberFormat="1" applyFont="1" applyBorder="1" applyAlignment="1">
      <alignment vertical="center"/>
    </xf>
    <xf numFmtId="3" fontId="0" fillId="0" borderId="3" xfId="65" applyNumberFormat="1" applyFont="1" applyBorder="1" applyAlignment="1">
      <alignment vertical="center"/>
    </xf>
    <xf numFmtId="3" fontId="0" fillId="0" borderId="80" xfId="65" applyNumberFormat="1" applyFont="1" applyBorder="1" applyAlignment="1">
      <alignment vertical="center"/>
    </xf>
    <xf numFmtId="3" fontId="0" fillId="0" borderId="134" xfId="65" applyNumberFormat="1" applyFont="1" applyBorder="1" applyAlignment="1">
      <alignment vertical="center"/>
    </xf>
    <xf numFmtId="3" fontId="0" fillId="0" borderId="39" xfId="65" applyNumberFormat="1" applyFont="1" applyBorder="1" applyAlignment="1">
      <alignment vertical="center"/>
    </xf>
    <xf numFmtId="3" fontId="0" fillId="0" borderId="41" xfId="65" applyNumberFormat="1" applyFont="1" applyBorder="1" applyAlignment="1">
      <alignment vertical="center"/>
    </xf>
    <xf numFmtId="3" fontId="0" fillId="0" borderId="39" xfId="65" applyNumberFormat="1" applyFont="1" applyBorder="1" applyAlignment="1">
      <alignment horizontal="right" vertical="center"/>
    </xf>
    <xf numFmtId="38" fontId="12" fillId="0" borderId="39" xfId="65" applyFont="1" applyFill="1" applyBorder="1" applyAlignment="1">
      <alignment horizontal="center" vertical="center"/>
    </xf>
    <xf numFmtId="0" fontId="0" fillId="0" borderId="47" xfId="0" applyBorder="1" applyAlignment="1">
      <alignment vertical="center"/>
    </xf>
    <xf numFmtId="184" fontId="1" fillId="0" borderId="61" xfId="65" applyNumberFormat="1" applyFont="1" applyBorder="1" applyAlignment="1">
      <alignment horizontal="center" vertical="center" textRotation="255"/>
    </xf>
    <xf numFmtId="0" fontId="0" fillId="0" borderId="66" xfId="0" applyBorder="1"/>
    <xf numFmtId="38" fontId="1" fillId="0" borderId="172" xfId="65" applyFont="1" applyFill="1" applyBorder="1" applyAlignment="1">
      <alignment vertical="center"/>
    </xf>
    <xf numFmtId="38" fontId="1" fillId="0" borderId="171" xfId="65" applyFont="1" applyFill="1" applyBorder="1" applyAlignment="1">
      <alignment vertical="center"/>
    </xf>
    <xf numFmtId="38" fontId="1" fillId="0" borderId="170" xfId="65" applyFont="1" applyFill="1" applyBorder="1" applyAlignment="1">
      <alignment vertical="center"/>
    </xf>
    <xf numFmtId="0" fontId="0" fillId="0" borderId="73" xfId="0" applyBorder="1"/>
    <xf numFmtId="0" fontId="0" fillId="29" borderId="227" xfId="0" applyFill="1" applyBorder="1"/>
    <xf numFmtId="38" fontId="1" fillId="29" borderId="127" xfId="65" applyFont="1" applyFill="1" applyBorder="1" applyAlignment="1">
      <alignment vertical="center"/>
    </xf>
    <xf numFmtId="38" fontId="1" fillId="29" borderId="128" xfId="65" applyFont="1" applyFill="1" applyBorder="1" applyAlignment="1">
      <alignment vertical="center"/>
    </xf>
    <xf numFmtId="38" fontId="1" fillId="29" borderId="129" xfId="65" applyFont="1" applyFill="1" applyBorder="1" applyAlignment="1">
      <alignment vertical="center"/>
    </xf>
    <xf numFmtId="0" fontId="0" fillId="0" borderId="70" xfId="0" applyFont="1" applyBorder="1"/>
    <xf numFmtId="0" fontId="0" fillId="0" borderId="93" xfId="0" applyBorder="1" applyAlignment="1">
      <alignment vertical="center"/>
    </xf>
    <xf numFmtId="38" fontId="1" fillId="29" borderId="131" xfId="65" applyFont="1" applyFill="1" applyBorder="1" applyAlignment="1">
      <alignment vertical="center"/>
    </xf>
    <xf numFmtId="38" fontId="1" fillId="29" borderId="132" xfId="65" applyFont="1" applyFill="1" applyBorder="1" applyAlignment="1">
      <alignment vertical="center"/>
    </xf>
    <xf numFmtId="184" fontId="1" fillId="29" borderId="95" xfId="65" applyNumberFormat="1" applyFont="1" applyFill="1" applyBorder="1" applyAlignment="1">
      <alignment vertical="center"/>
    </xf>
    <xf numFmtId="38" fontId="1" fillId="0" borderId="39" xfId="65" applyNumberFormat="1" applyFont="1" applyFill="1" applyBorder="1" applyAlignment="1">
      <alignment vertical="center"/>
    </xf>
    <xf numFmtId="38" fontId="1" fillId="0" borderId="44" xfId="65" applyFont="1" applyFill="1" applyBorder="1" applyAlignment="1">
      <alignment vertical="center"/>
    </xf>
    <xf numFmtId="38" fontId="1" fillId="29" borderId="259" xfId="65" applyFont="1" applyFill="1" applyBorder="1" applyAlignment="1">
      <alignment vertical="center"/>
    </xf>
    <xf numFmtId="0" fontId="0" fillId="0" borderId="38" xfId="0" applyFont="1" applyBorder="1" applyAlignment="1">
      <alignment horizontal="center" vertical="center"/>
    </xf>
    <xf numFmtId="0" fontId="0" fillId="0" borderId="57" xfId="0" applyFont="1" applyFill="1" applyBorder="1" applyAlignment="1">
      <alignment horizontal="center" vertical="center"/>
    </xf>
    <xf numFmtId="0" fontId="0" fillId="0" borderId="57" xfId="0" applyFont="1" applyBorder="1" applyAlignment="1">
      <alignment horizontal="center" vertical="center"/>
    </xf>
    <xf numFmtId="0" fontId="0" fillId="0" borderId="55" xfId="0" applyFont="1" applyBorder="1" applyAlignment="1">
      <alignment horizontal="center" vertical="center"/>
    </xf>
    <xf numFmtId="0" fontId="0" fillId="0" borderId="42" xfId="0" applyFont="1" applyBorder="1" applyAlignment="1">
      <alignment vertical="center"/>
    </xf>
    <xf numFmtId="0" fontId="0" fillId="0" borderId="53" xfId="0" applyFont="1" applyBorder="1" applyAlignment="1">
      <alignment vertical="center"/>
    </xf>
    <xf numFmtId="0" fontId="0" fillId="0" borderId="54" xfId="0" applyFont="1" applyBorder="1" applyAlignment="1">
      <alignment vertical="center"/>
    </xf>
    <xf numFmtId="0" fontId="0" fillId="0" borderId="51" xfId="0" applyFont="1" applyBorder="1" applyAlignment="1">
      <alignment vertical="center"/>
    </xf>
    <xf numFmtId="0" fontId="0" fillId="0" borderId="52" xfId="0" applyFont="1" applyBorder="1" applyAlignment="1">
      <alignment vertical="center"/>
    </xf>
    <xf numFmtId="0" fontId="0" fillId="0" borderId="63" xfId="0" applyFont="1" applyBorder="1" applyAlignment="1">
      <alignment vertical="center"/>
    </xf>
    <xf numFmtId="0" fontId="0" fillId="24" borderId="40" xfId="0" applyFont="1" applyFill="1" applyBorder="1" applyAlignment="1">
      <alignment horizontal="center" vertical="center"/>
    </xf>
    <xf numFmtId="0" fontId="0" fillId="24" borderId="56" xfId="0" applyFont="1" applyFill="1" applyBorder="1" applyAlignment="1">
      <alignment horizontal="center" vertical="center"/>
    </xf>
    <xf numFmtId="0" fontId="0" fillId="24" borderId="63" xfId="0" applyFont="1" applyFill="1" applyBorder="1" applyAlignment="1">
      <alignment horizontal="center" vertical="center"/>
    </xf>
    <xf numFmtId="0" fontId="0" fillId="0" borderId="63" xfId="0" applyFont="1" applyBorder="1" applyAlignment="1">
      <alignment horizontal="center" vertical="center"/>
    </xf>
    <xf numFmtId="0" fontId="0" fillId="0" borderId="54" xfId="0" applyFont="1" applyBorder="1" applyAlignment="1">
      <alignment horizontal="center" vertical="center"/>
    </xf>
    <xf numFmtId="0" fontId="0" fillId="0" borderId="42"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2" xfId="0" applyFont="1" applyFill="1" applyBorder="1" applyAlignment="1">
      <alignment vertical="center"/>
    </xf>
    <xf numFmtId="0" fontId="0" fillId="0" borderId="57" xfId="0" applyFont="1" applyBorder="1" applyAlignment="1">
      <alignment vertical="center"/>
    </xf>
    <xf numFmtId="0" fontId="0" fillId="0" borderId="58" xfId="0" applyFont="1" applyBorder="1" applyAlignment="1">
      <alignment horizontal="center" vertical="center"/>
    </xf>
    <xf numFmtId="0" fontId="0" fillId="0" borderId="59" xfId="0" applyFont="1" applyBorder="1" applyAlignment="1">
      <alignment vertical="center"/>
    </xf>
    <xf numFmtId="0" fontId="0" fillId="0" borderId="60" xfId="0" applyFont="1" applyBorder="1" applyAlignment="1">
      <alignment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5" xfId="0" applyFont="1" applyBorder="1" applyAlignment="1">
      <alignment horizontal="center" vertical="center"/>
    </xf>
    <xf numFmtId="0" fontId="0" fillId="0" borderId="38"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0" xfId="0" applyFont="1" applyFill="1" applyBorder="1" applyAlignment="1">
      <alignment vertical="center"/>
    </xf>
    <xf numFmtId="0" fontId="0" fillId="0" borderId="50" xfId="0" applyFont="1" applyBorder="1" applyAlignment="1">
      <alignment vertical="center"/>
    </xf>
    <xf numFmtId="0" fontId="0" fillId="0" borderId="2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0" xfId="0" applyFont="1" applyFill="1" applyBorder="1" applyAlignment="1">
      <alignment vertical="center"/>
    </xf>
    <xf numFmtId="38" fontId="0" fillId="0" borderId="0" xfId="65" applyFont="1" applyFill="1" applyBorder="1" applyAlignment="1">
      <alignment horizontal="center" vertical="center"/>
    </xf>
    <xf numFmtId="0" fontId="0" fillId="0" borderId="50" xfId="0" applyFont="1" applyFill="1" applyBorder="1" applyAlignment="1">
      <alignment horizontal="center" vertical="center"/>
    </xf>
    <xf numFmtId="0" fontId="0" fillId="0" borderId="81" xfId="0" applyFont="1" applyBorder="1" applyAlignment="1">
      <alignment vertical="center"/>
    </xf>
    <xf numFmtId="0" fontId="0" fillId="0" borderId="25" xfId="0" applyFont="1" applyBorder="1" applyAlignment="1">
      <alignment horizontal="center" vertical="center"/>
    </xf>
    <xf numFmtId="0" fontId="0" fillId="0" borderId="61" xfId="0" applyFont="1" applyBorder="1" applyAlignment="1">
      <alignment horizontal="center" vertical="center"/>
    </xf>
    <xf numFmtId="0" fontId="77" fillId="0" borderId="32" xfId="0" applyFont="1" applyBorder="1" applyAlignment="1"/>
    <xf numFmtId="0" fontId="0" fillId="0" borderId="117" xfId="0" applyBorder="1" applyAlignment="1">
      <alignment vertical="center"/>
    </xf>
    <xf numFmtId="0" fontId="0" fillId="0" borderId="183" xfId="0" applyBorder="1" applyAlignment="1">
      <alignment vertical="center"/>
    </xf>
    <xf numFmtId="0" fontId="0" fillId="0" borderId="35" xfId="0" applyFill="1" applyBorder="1" applyAlignment="1">
      <alignment horizontal="left" vertical="top"/>
    </xf>
    <xf numFmtId="38" fontId="12" fillId="0" borderId="3" xfId="65" applyFont="1" applyFill="1" applyBorder="1" applyAlignment="1">
      <alignment vertical="center"/>
    </xf>
    <xf numFmtId="38" fontId="12" fillId="0" borderId="120" xfId="65" applyFont="1" applyFill="1" applyBorder="1" applyAlignment="1">
      <alignment horizontal="center" vertical="center" wrapText="1"/>
    </xf>
    <xf numFmtId="40" fontId="0" fillId="0" borderId="3" xfId="65" applyNumberFormat="1" applyFont="1" applyFill="1" applyBorder="1" applyAlignment="1">
      <alignment vertical="center"/>
    </xf>
    <xf numFmtId="40" fontId="0" fillId="24" borderId="3" xfId="65" applyNumberFormat="1" applyFont="1" applyFill="1" applyBorder="1" applyAlignment="1">
      <alignment vertical="center"/>
    </xf>
    <xf numFmtId="0" fontId="0" fillId="0" borderId="3" xfId="0" applyFont="1" applyBorder="1" applyAlignment="1">
      <alignment horizontal="center" vertical="center"/>
    </xf>
    <xf numFmtId="3" fontId="46" fillId="0" borderId="99" xfId="65" applyNumberFormat="1" applyFont="1" applyFill="1" applyBorder="1" applyAlignment="1">
      <alignment vertical="center"/>
    </xf>
    <xf numFmtId="38" fontId="0" fillId="29" borderId="39" xfId="65" applyFont="1" applyFill="1" applyBorder="1" applyAlignment="1">
      <alignment vertical="center"/>
    </xf>
    <xf numFmtId="0" fontId="0" fillId="0" borderId="39" xfId="0" applyFont="1" applyBorder="1" applyAlignment="1">
      <alignment horizontal="center" vertical="center"/>
    </xf>
    <xf numFmtId="40" fontId="0" fillId="29" borderId="39" xfId="65" applyNumberFormat="1" applyFont="1" applyFill="1" applyBorder="1" applyAlignment="1">
      <alignment vertical="center"/>
    </xf>
    <xf numFmtId="40" fontId="0" fillId="0" borderId="39" xfId="65" applyNumberFormat="1" applyFont="1" applyFill="1" applyBorder="1" applyAlignment="1">
      <alignment vertical="center"/>
    </xf>
    <xf numFmtId="0" fontId="0" fillId="0" borderId="41" xfId="0" applyFont="1" applyBorder="1" applyAlignment="1">
      <alignment horizontal="center" vertical="center"/>
    </xf>
    <xf numFmtId="0" fontId="0" fillId="0" borderId="41" xfId="0" applyFont="1" applyBorder="1" applyAlignment="1">
      <alignment vertical="center"/>
    </xf>
    <xf numFmtId="0" fontId="0" fillId="0" borderId="37" xfId="0" applyFont="1" applyBorder="1" applyAlignment="1">
      <alignment horizontal="center" vertical="center"/>
    </xf>
    <xf numFmtId="38" fontId="0" fillId="29" borderId="37" xfId="65" applyFont="1" applyFill="1" applyBorder="1" applyAlignment="1">
      <alignment vertical="center"/>
    </xf>
    <xf numFmtId="0" fontId="0" fillId="0" borderId="37" xfId="0" applyFont="1" applyBorder="1" applyAlignment="1">
      <alignment vertical="center"/>
    </xf>
    <xf numFmtId="0" fontId="0" fillId="0" borderId="80" xfId="0" applyFont="1" applyBorder="1" applyAlignment="1">
      <alignment horizontal="center" vertical="center"/>
    </xf>
    <xf numFmtId="38" fontId="0" fillId="29" borderId="80" xfId="65" applyFont="1" applyFill="1" applyBorder="1" applyAlignment="1">
      <alignment vertical="center"/>
    </xf>
    <xf numFmtId="0" fontId="0" fillId="0" borderId="80" xfId="0" applyFont="1" applyBorder="1" applyAlignment="1">
      <alignment vertical="center"/>
    </xf>
    <xf numFmtId="38" fontId="0" fillId="29" borderId="41" xfId="65" applyFont="1" applyFill="1" applyBorder="1" applyAlignment="1">
      <alignment vertical="center"/>
    </xf>
    <xf numFmtId="38" fontId="0" fillId="29" borderId="3" xfId="65" applyFont="1" applyFill="1" applyBorder="1" applyAlignment="1">
      <alignment vertical="center"/>
    </xf>
    <xf numFmtId="0" fontId="0" fillId="0" borderId="3" xfId="0" applyFont="1" applyBorder="1" applyAlignment="1">
      <alignment vertical="center"/>
    </xf>
    <xf numFmtId="40" fontId="0" fillId="0" borderId="37" xfId="0" applyNumberFormat="1" applyFont="1" applyBorder="1" applyAlignment="1">
      <alignment horizontal="right" vertical="center"/>
    </xf>
    <xf numFmtId="40" fontId="0" fillId="0" borderId="80" xfId="0" applyNumberFormat="1" applyFont="1" applyBorder="1" applyAlignment="1">
      <alignment horizontal="right" vertical="center"/>
    </xf>
    <xf numFmtId="0" fontId="108" fillId="0" borderId="72" xfId="0" applyFont="1" applyFill="1" applyBorder="1"/>
    <xf numFmtId="0" fontId="108" fillId="0" borderId="72" xfId="0" applyFont="1" applyBorder="1"/>
    <xf numFmtId="0" fontId="108" fillId="0" borderId="65" xfId="0" applyFont="1" applyBorder="1"/>
    <xf numFmtId="0" fontId="68" fillId="0" borderId="0" xfId="0" applyFont="1" applyAlignment="1">
      <alignment horizontal="distributed" vertical="center"/>
    </xf>
    <xf numFmtId="0" fontId="72" fillId="0" borderId="0" xfId="0" applyFont="1" applyAlignment="1">
      <alignment horizontal="center" vertical="center"/>
    </xf>
    <xf numFmtId="0" fontId="68" fillId="0" borderId="0" xfId="0" applyFont="1" applyAlignment="1">
      <alignment horizontal="center" vertical="center"/>
    </xf>
    <xf numFmtId="49" fontId="72" fillId="0" borderId="0" xfId="0" applyNumberFormat="1" applyFont="1" applyAlignment="1">
      <alignment horizontal="center" vertical="center"/>
    </xf>
    <xf numFmtId="0" fontId="75" fillId="0" borderId="72" xfId="0" applyFont="1" applyBorder="1" applyAlignment="1">
      <alignment horizontal="center" vertical="center"/>
    </xf>
    <xf numFmtId="0" fontId="75" fillId="0" borderId="73" xfId="0" applyFont="1" applyBorder="1" applyAlignment="1">
      <alignment horizontal="center" vertical="center"/>
    </xf>
    <xf numFmtId="0" fontId="95" fillId="16" borderId="150" xfId="0" applyFont="1" applyFill="1" applyBorder="1" applyAlignment="1">
      <alignment horizontal="center" vertical="center"/>
    </xf>
    <xf numFmtId="0" fontId="95" fillId="16" borderId="228" xfId="0" applyFont="1" applyFill="1" applyBorder="1" applyAlignment="1">
      <alignment horizontal="center" vertical="center"/>
    </xf>
    <xf numFmtId="0" fontId="75" fillId="16" borderId="38" xfId="0" applyFont="1" applyFill="1" applyBorder="1" applyAlignment="1">
      <alignment horizontal="center" vertical="center"/>
    </xf>
    <xf numFmtId="0" fontId="95" fillId="16" borderId="42" xfId="0" applyFont="1" applyFill="1" applyBorder="1" applyAlignment="1">
      <alignment horizontal="center" vertical="center"/>
    </xf>
    <xf numFmtId="0" fontId="75" fillId="16" borderId="229" xfId="0" applyFont="1" applyFill="1" applyBorder="1" applyAlignment="1">
      <alignment horizontal="center" vertical="center"/>
    </xf>
    <xf numFmtId="0" fontId="95" fillId="16" borderId="74" xfId="0" applyFont="1" applyFill="1" applyBorder="1" applyAlignment="1">
      <alignment horizontal="center" vertical="center"/>
    </xf>
    <xf numFmtId="0" fontId="95" fillId="16" borderId="65" xfId="0" applyFont="1" applyFill="1" applyBorder="1" applyAlignment="1">
      <alignment horizontal="center" vertical="center"/>
    </xf>
    <xf numFmtId="49" fontId="32" fillId="27" borderId="107" xfId="0" applyNumberFormat="1" applyFont="1" applyFill="1" applyBorder="1" applyAlignment="1">
      <alignment horizontal="center" vertical="center" wrapText="1"/>
    </xf>
    <xf numFmtId="49" fontId="32" fillId="27" borderId="185" xfId="0" applyNumberFormat="1" applyFont="1" applyFill="1" applyBorder="1" applyAlignment="1">
      <alignment horizontal="center" vertical="center" wrapText="1"/>
    </xf>
    <xf numFmtId="49" fontId="32" fillId="27" borderId="26" xfId="0" applyNumberFormat="1" applyFont="1" applyFill="1" applyBorder="1" applyAlignment="1">
      <alignment horizontal="center" vertical="center" wrapText="1"/>
    </xf>
    <xf numFmtId="49" fontId="32" fillId="27" borderId="27" xfId="0" applyNumberFormat="1" applyFont="1" applyFill="1" applyBorder="1" applyAlignment="1">
      <alignment horizontal="center" vertical="center" wrapText="1"/>
    </xf>
    <xf numFmtId="0" fontId="31" fillId="0" borderId="230" xfId="0" applyFont="1" applyFill="1" applyBorder="1" applyAlignment="1">
      <alignment horizontal="center" vertical="center" wrapText="1"/>
    </xf>
    <xf numFmtId="0" fontId="31" fillId="0" borderId="186" xfId="0" applyFont="1" applyFill="1" applyBorder="1" applyAlignment="1">
      <alignment horizontal="center" vertical="center" wrapText="1"/>
    </xf>
    <xf numFmtId="0" fontId="34" fillId="27" borderId="206" xfId="0" applyFont="1" applyFill="1" applyBorder="1" applyAlignment="1">
      <alignment horizontal="center" vertical="center" wrapText="1"/>
    </xf>
    <xf numFmtId="0" fontId="34" fillId="27" borderId="232" xfId="0" applyFont="1" applyFill="1" applyBorder="1" applyAlignment="1">
      <alignment horizontal="center" vertical="center" wrapText="1"/>
    </xf>
    <xf numFmtId="0" fontId="65" fillId="27" borderId="0" xfId="0" applyFont="1" applyFill="1" applyAlignment="1">
      <alignment horizontal="left" vertical="center"/>
    </xf>
    <xf numFmtId="0" fontId="65" fillId="0" borderId="0" xfId="0" applyFont="1" applyAlignment="1">
      <alignment horizontal="left" vertical="center"/>
    </xf>
    <xf numFmtId="49" fontId="31" fillId="0" borderId="33" xfId="0" applyNumberFormat="1" applyFont="1" applyFill="1" applyBorder="1" applyAlignment="1">
      <alignment horizontal="center" vertical="center"/>
    </xf>
    <xf numFmtId="49" fontId="31" fillId="0" borderId="0" xfId="0" applyNumberFormat="1" applyFont="1" applyFill="1" applyBorder="1" applyAlignment="1">
      <alignment horizontal="center" vertical="center"/>
    </xf>
    <xf numFmtId="49" fontId="31" fillId="0" borderId="48" xfId="0" applyNumberFormat="1" applyFont="1" applyFill="1" applyBorder="1" applyAlignment="1">
      <alignment horizontal="center" vertical="center"/>
    </xf>
    <xf numFmtId="49" fontId="31" fillId="0" borderId="34" xfId="0" applyNumberFormat="1" applyFont="1" applyFill="1" applyBorder="1" applyAlignment="1">
      <alignment horizontal="center" vertical="center"/>
    </xf>
    <xf numFmtId="49" fontId="31" fillId="0" borderId="35" xfId="0" applyNumberFormat="1" applyFont="1" applyFill="1" applyBorder="1" applyAlignment="1">
      <alignment horizontal="center" vertical="center"/>
    </xf>
    <xf numFmtId="49" fontId="31" fillId="0" borderId="194" xfId="0" applyNumberFormat="1" applyFont="1" applyFill="1" applyBorder="1" applyAlignment="1">
      <alignment horizontal="center" vertical="center"/>
    </xf>
    <xf numFmtId="0" fontId="27" fillId="27" borderId="0" xfId="0" applyFont="1" applyFill="1" applyAlignment="1">
      <alignment vertical="center" wrapText="1"/>
    </xf>
    <xf numFmtId="0" fontId="27" fillId="0" borderId="0" xfId="0" applyFont="1" applyAlignment="1">
      <alignment vertical="center"/>
    </xf>
    <xf numFmtId="49" fontId="31" fillId="0" borderId="31" xfId="0" applyNumberFormat="1" applyFont="1" applyFill="1" applyBorder="1" applyAlignment="1">
      <alignment horizontal="center" vertical="center"/>
    </xf>
    <xf numFmtId="49" fontId="31" fillId="0" borderId="32" xfId="0" applyNumberFormat="1" applyFont="1" applyFill="1" applyBorder="1" applyAlignment="1">
      <alignment horizontal="center" vertical="center"/>
    </xf>
    <xf numFmtId="49" fontId="31" fillId="0" borderId="205" xfId="0" applyNumberFormat="1" applyFont="1" applyFill="1" applyBorder="1" applyAlignment="1">
      <alignment horizontal="center" vertical="center"/>
    </xf>
    <xf numFmtId="49" fontId="28" fillId="0" borderId="107" xfId="0" applyNumberFormat="1" applyFont="1" applyFill="1" applyBorder="1" applyAlignment="1">
      <alignment horizontal="center" vertical="center"/>
    </xf>
    <xf numFmtId="0" fontId="28" fillId="0" borderId="110" xfId="0" applyFont="1" applyFill="1" applyBorder="1" applyAlignment="1"/>
    <xf numFmtId="49" fontId="28" fillId="0" borderId="49" xfId="0" applyNumberFormat="1" applyFont="1" applyFill="1" applyBorder="1" applyAlignment="1">
      <alignment horizontal="center" vertical="center"/>
    </xf>
    <xf numFmtId="0" fontId="28" fillId="0" borderId="91" xfId="0" applyFont="1" applyFill="1" applyBorder="1" applyAlignment="1"/>
    <xf numFmtId="49" fontId="28" fillId="0" borderId="26" xfId="0" applyNumberFormat="1" applyFont="1" applyFill="1" applyBorder="1" applyAlignment="1">
      <alignment horizontal="center" vertical="center"/>
    </xf>
    <xf numFmtId="0" fontId="28" fillId="0" borderId="109" xfId="0" applyFont="1" applyFill="1" applyBorder="1" applyAlignment="1"/>
    <xf numFmtId="0" fontId="50" fillId="27" borderId="0" xfId="0" applyFont="1" applyFill="1" applyAlignment="1">
      <alignment horizontal="center" vertical="center" wrapText="1"/>
    </xf>
    <xf numFmtId="0" fontId="51" fillId="0" borderId="0" xfId="0" applyFont="1" applyAlignment="1">
      <alignment horizontal="center" vertical="center" wrapText="1"/>
    </xf>
    <xf numFmtId="0" fontId="32" fillId="27" borderId="34" xfId="0" applyFont="1" applyFill="1" applyBorder="1" applyAlignment="1">
      <alignment horizontal="left" vertical="center" wrapText="1"/>
    </xf>
    <xf numFmtId="0" fontId="32" fillId="0" borderId="35" xfId="0" applyFont="1" applyBorder="1" applyAlignment="1">
      <alignment horizontal="left" vertical="center" wrapText="1"/>
    </xf>
    <xf numFmtId="0" fontId="28" fillId="0" borderId="183" xfId="0" applyFont="1" applyBorder="1" applyAlignment="1">
      <alignment horizontal="left" vertical="center" wrapText="1"/>
    </xf>
    <xf numFmtId="49" fontId="28" fillId="0" borderId="206" xfId="0" applyNumberFormat="1" applyFont="1" applyFill="1" applyBorder="1" applyAlignment="1">
      <alignment horizontal="center" vertical="center"/>
    </xf>
    <xf numFmtId="0" fontId="28" fillId="0" borderId="231" xfId="0" applyFont="1" applyFill="1" applyBorder="1" applyAlignment="1"/>
    <xf numFmtId="0" fontId="27" fillId="27" borderId="0" xfId="0" applyFont="1" applyFill="1" applyAlignment="1">
      <alignment horizontal="left" vertical="center" wrapText="1"/>
    </xf>
    <xf numFmtId="0" fontId="32" fillId="27" borderId="31" xfId="0" applyFont="1" applyFill="1" applyBorder="1" applyAlignment="1">
      <alignment horizontal="left" vertical="center" wrapText="1"/>
    </xf>
    <xf numFmtId="0" fontId="32" fillId="0" borderId="32" xfId="0" applyFont="1" applyBorder="1" applyAlignment="1">
      <alignment horizontal="left" vertical="center" wrapText="1"/>
    </xf>
    <xf numFmtId="0" fontId="28" fillId="0" borderId="117" xfId="0" applyFont="1" applyBorder="1" applyAlignment="1">
      <alignment horizontal="left" vertical="center" wrapText="1"/>
    </xf>
    <xf numFmtId="0" fontId="32" fillId="27" borderId="99" xfId="0" applyFont="1" applyFill="1" applyBorder="1" applyAlignment="1">
      <alignment horizontal="left" vertical="center" wrapText="1"/>
    </xf>
    <xf numFmtId="0" fontId="32" fillId="0" borderId="100" xfId="0" applyFont="1" applyBorder="1" applyAlignment="1">
      <alignment horizontal="left" vertical="center" wrapText="1"/>
    </xf>
    <xf numFmtId="0" fontId="28" fillId="0" borderId="110" xfId="0" applyFont="1" applyBorder="1" applyAlignment="1">
      <alignment horizontal="left" vertical="center" wrapText="1"/>
    </xf>
    <xf numFmtId="0" fontId="32" fillId="27" borderId="36" xfId="0" applyFont="1" applyFill="1" applyBorder="1" applyAlignment="1">
      <alignment horizontal="left" vertical="center" wrapText="1"/>
    </xf>
    <xf numFmtId="0" fontId="32" fillId="0" borderId="2" xfId="0" applyFont="1" applyBorder="1" applyAlignment="1">
      <alignment horizontal="left" vertical="center" wrapText="1"/>
    </xf>
    <xf numFmtId="0" fontId="28" fillId="0" borderId="109" xfId="0" applyFont="1" applyBorder="1" applyAlignment="1">
      <alignment horizontal="left" vertical="center" wrapText="1"/>
    </xf>
    <xf numFmtId="0" fontId="32" fillId="27" borderId="101" xfId="0" applyFont="1" applyFill="1" applyBorder="1" applyAlignment="1">
      <alignment horizontal="left" vertical="center" wrapText="1"/>
    </xf>
    <xf numFmtId="0" fontId="32" fillId="0" borderId="50" xfId="0" applyFont="1" applyBorder="1" applyAlignment="1">
      <alignment horizontal="left" vertical="center" wrapText="1"/>
    </xf>
    <xf numFmtId="0" fontId="28" fillId="0" borderId="91" xfId="0" applyFont="1" applyBorder="1" applyAlignment="1">
      <alignment horizontal="left" vertical="center" wrapText="1"/>
    </xf>
    <xf numFmtId="49" fontId="33" fillId="27" borderId="0" xfId="0" applyNumberFormat="1" applyFont="1" applyFill="1" applyAlignment="1">
      <alignment vertical="top"/>
    </xf>
    <xf numFmtId="49" fontId="33" fillId="27" borderId="0" xfId="0" applyNumberFormat="1" applyFont="1" applyFill="1" applyAlignment="1">
      <alignment horizontal="left" vertical="top" wrapText="1"/>
    </xf>
    <xf numFmtId="0" fontId="28" fillId="0" borderId="0" xfId="0" applyFont="1" applyAlignment="1">
      <alignment vertical="top" wrapText="1"/>
    </xf>
    <xf numFmtId="0" fontId="32" fillId="27" borderId="33" xfId="0" applyFont="1" applyFill="1" applyBorder="1" applyAlignment="1">
      <alignment horizontal="left" vertical="center" wrapText="1"/>
    </xf>
    <xf numFmtId="0" fontId="32" fillId="0" borderId="0" xfId="0" applyFont="1" applyBorder="1" applyAlignment="1">
      <alignment horizontal="left" vertical="center" wrapText="1"/>
    </xf>
    <xf numFmtId="0" fontId="28" fillId="0" borderId="89" xfId="0" applyFont="1" applyBorder="1" applyAlignment="1">
      <alignment horizontal="left" vertical="center" wrapText="1"/>
    </xf>
    <xf numFmtId="49" fontId="33" fillId="0" borderId="0" xfId="0" applyNumberFormat="1" applyFont="1" applyFill="1" applyAlignment="1">
      <alignment horizontal="left" vertical="center" wrapText="1"/>
    </xf>
    <xf numFmtId="49" fontId="27" fillId="0" borderId="26" xfId="0" applyNumberFormat="1" applyFont="1" applyFill="1" applyBorder="1" applyAlignment="1">
      <alignment horizontal="center" vertical="center"/>
    </xf>
    <xf numFmtId="0" fontId="27" fillId="0" borderId="109" xfId="0" applyFont="1" applyFill="1" applyBorder="1" applyAlignment="1"/>
    <xf numFmtId="49" fontId="27" fillId="0" borderId="107" xfId="0" applyNumberFormat="1" applyFont="1" applyFill="1" applyBorder="1" applyAlignment="1">
      <alignment horizontal="center" vertical="center"/>
    </xf>
    <xf numFmtId="0" fontId="27" fillId="0" borderId="110" xfId="0" applyFont="1" applyFill="1" applyBorder="1" applyAlignment="1"/>
    <xf numFmtId="0" fontId="27" fillId="0" borderId="202"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231"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109" xfId="0" applyFont="1" applyFill="1" applyBorder="1" applyAlignment="1">
      <alignment horizontal="left" vertical="center" wrapText="1"/>
    </xf>
    <xf numFmtId="0" fontId="27" fillId="0" borderId="99" xfId="0" applyFont="1" applyFill="1" applyBorder="1" applyAlignment="1">
      <alignment horizontal="left" vertical="center" wrapText="1"/>
    </xf>
    <xf numFmtId="0" fontId="27" fillId="0" borderId="100" xfId="0" applyFont="1" applyFill="1" applyBorder="1" applyAlignment="1">
      <alignment horizontal="left" vertical="center" wrapText="1"/>
    </xf>
    <xf numFmtId="0" fontId="27" fillId="0" borderId="110" xfId="0" applyFont="1" applyFill="1" applyBorder="1" applyAlignment="1">
      <alignment horizontal="left" vertical="center" wrapText="1"/>
    </xf>
    <xf numFmtId="0" fontId="27" fillId="0" borderId="0" xfId="0" applyFont="1" applyFill="1" applyBorder="1"/>
    <xf numFmtId="0" fontId="65" fillId="0" borderId="0" xfId="0" applyFont="1" applyFill="1" applyAlignment="1">
      <alignment horizontal="left" vertical="center"/>
    </xf>
    <xf numFmtId="49" fontId="78" fillId="0" borderId="33" xfId="0" applyNumberFormat="1" applyFont="1" applyFill="1" applyBorder="1" applyAlignment="1">
      <alignment horizontal="center" vertical="center"/>
    </xf>
    <xf numFmtId="49" fontId="78" fillId="0" borderId="0" xfId="0" applyNumberFormat="1" applyFont="1" applyFill="1" applyBorder="1" applyAlignment="1">
      <alignment horizontal="center" vertical="center"/>
    </xf>
    <xf numFmtId="49" fontId="78" fillId="0" borderId="48" xfId="0" applyNumberFormat="1" applyFont="1" applyFill="1" applyBorder="1" applyAlignment="1">
      <alignment horizontal="center" vertical="center"/>
    </xf>
    <xf numFmtId="49" fontId="78" fillId="0" borderId="34" xfId="0" applyNumberFormat="1" applyFont="1" applyFill="1" applyBorder="1" applyAlignment="1">
      <alignment horizontal="center" vertical="center"/>
    </xf>
    <xf numFmtId="49" fontId="78" fillId="0" borderId="35" xfId="0" applyNumberFormat="1" applyFont="1" applyFill="1" applyBorder="1" applyAlignment="1">
      <alignment horizontal="center" vertical="center"/>
    </xf>
    <xf numFmtId="49" fontId="78" fillId="0" borderId="194" xfId="0" applyNumberFormat="1" applyFont="1" applyFill="1" applyBorder="1" applyAlignment="1">
      <alignment horizontal="center" vertical="center"/>
    </xf>
    <xf numFmtId="49" fontId="78" fillId="0" borderId="31" xfId="0" applyNumberFormat="1" applyFont="1" applyFill="1" applyBorder="1" applyAlignment="1">
      <alignment horizontal="center" vertical="center"/>
    </xf>
    <xf numFmtId="49" fontId="78" fillId="0" borderId="32" xfId="0" applyNumberFormat="1" applyFont="1" applyFill="1" applyBorder="1" applyAlignment="1">
      <alignment horizontal="center" vertical="center"/>
    </xf>
    <xf numFmtId="49" fontId="78" fillId="0" borderId="205" xfId="0" applyNumberFormat="1" applyFont="1" applyFill="1" applyBorder="1" applyAlignment="1">
      <alignment horizontal="center" vertical="center"/>
    </xf>
    <xf numFmtId="49" fontId="27" fillId="0" borderId="49" xfId="0" applyNumberFormat="1" applyFont="1" applyFill="1" applyBorder="1" applyAlignment="1">
      <alignment horizontal="center" vertical="center"/>
    </xf>
    <xf numFmtId="0" fontId="27" fillId="0" borderId="91" xfId="0" applyFont="1" applyFill="1" applyBorder="1" applyAlignment="1"/>
    <xf numFmtId="0" fontId="50" fillId="0" borderId="0" xfId="0" applyFont="1" applyFill="1" applyAlignment="1">
      <alignment horizontal="center" vertical="center" wrapText="1"/>
    </xf>
    <xf numFmtId="0" fontId="27" fillId="0" borderId="0" xfId="0" applyFont="1" applyFill="1" applyBorder="1" applyAlignment="1">
      <alignment vertical="center" wrapText="1"/>
    </xf>
    <xf numFmtId="49" fontId="27" fillId="0" borderId="206" xfId="0" applyNumberFormat="1" applyFont="1" applyFill="1" applyBorder="1" applyAlignment="1">
      <alignment horizontal="center" vertical="center"/>
    </xf>
    <xf numFmtId="0" fontId="27" fillId="0" borderId="231" xfId="0" applyFont="1" applyFill="1" applyBorder="1" applyAlignment="1"/>
    <xf numFmtId="0" fontId="27" fillId="0" borderId="33"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89" xfId="0" applyFont="1" applyFill="1" applyBorder="1" applyAlignment="1">
      <alignment horizontal="left" vertical="center" wrapText="1"/>
    </xf>
    <xf numFmtId="0" fontId="39" fillId="27" borderId="0" xfId="0" applyFont="1" applyFill="1" applyAlignment="1">
      <alignment horizontal="center"/>
    </xf>
    <xf numFmtId="0" fontId="50" fillId="0" borderId="0" xfId="0" applyFont="1" applyFill="1" applyAlignment="1">
      <alignment horizontal="center" vertical="center"/>
    </xf>
    <xf numFmtId="0" fontId="51" fillId="0" borderId="0" xfId="0" applyFont="1" applyFill="1" applyAlignment="1">
      <alignment horizontal="center" vertical="center"/>
    </xf>
    <xf numFmtId="0" fontId="42" fillId="32" borderId="212" xfId="0" applyFont="1" applyFill="1" applyBorder="1" applyAlignment="1">
      <alignment horizontal="center" vertical="center"/>
    </xf>
    <xf numFmtId="0" fontId="42" fillId="32" borderId="1" xfId="0" applyFont="1" applyFill="1" applyBorder="1" applyAlignment="1">
      <alignment horizontal="center" vertical="center"/>
    </xf>
    <xf numFmtId="0" fontId="42" fillId="32" borderId="186" xfId="0" applyFont="1" applyFill="1" applyBorder="1" applyAlignment="1">
      <alignment horizontal="center" vertical="center"/>
    </xf>
    <xf numFmtId="49" fontId="32" fillId="0" borderId="47" xfId="0" applyNumberFormat="1" applyFont="1" applyFill="1" applyBorder="1" applyAlignment="1">
      <alignment horizontal="left" vertical="center"/>
    </xf>
    <xf numFmtId="0" fontId="46" fillId="0" borderId="2" xfId="0" applyFont="1" applyFill="1" applyBorder="1" applyAlignment="1">
      <alignment vertical="center"/>
    </xf>
    <xf numFmtId="3" fontId="33" fillId="0" borderId="0" xfId="65" applyNumberFormat="1" applyFont="1" applyFill="1" applyBorder="1" applyAlignment="1">
      <alignment vertical="center"/>
    </xf>
    <xf numFmtId="0" fontId="33" fillId="0" borderId="0" xfId="0" applyFont="1" applyFill="1" applyAlignment="1">
      <alignment vertical="center"/>
    </xf>
    <xf numFmtId="0" fontId="44" fillId="0" borderId="31" xfId="0" applyFont="1" applyFill="1" applyBorder="1" applyAlignment="1" applyProtection="1">
      <alignment vertical="center" shrinkToFit="1"/>
      <protection locked="0"/>
    </xf>
    <xf numFmtId="0" fontId="44" fillId="0" borderId="32" xfId="0" applyFont="1" applyFill="1" applyBorder="1" applyAlignment="1" applyProtection="1">
      <alignment vertical="center" shrinkToFit="1"/>
      <protection locked="0"/>
    </xf>
    <xf numFmtId="0" fontId="44" fillId="0" borderId="117" xfId="0" applyFont="1" applyFill="1" applyBorder="1" applyAlignment="1" applyProtection="1">
      <alignment vertical="center" shrinkToFit="1"/>
      <protection locked="0"/>
    </xf>
    <xf numFmtId="0" fontId="44" fillId="0" borderId="34" xfId="0" applyFont="1" applyFill="1" applyBorder="1" applyAlignment="1" applyProtection="1">
      <alignment vertical="center" shrinkToFit="1"/>
      <protection locked="0"/>
    </xf>
    <xf numFmtId="0" fontId="44" fillId="0" borderId="35" xfId="0" applyFont="1" applyFill="1" applyBorder="1" applyAlignment="1" applyProtection="1">
      <alignment vertical="center" shrinkToFit="1"/>
      <protection locked="0"/>
    </xf>
    <xf numFmtId="0" fontId="44" fillId="0" borderId="183" xfId="0" applyFont="1" applyFill="1" applyBorder="1" applyAlignment="1" applyProtection="1">
      <alignment vertical="center" shrinkToFit="1"/>
      <protection locked="0"/>
    </xf>
    <xf numFmtId="0" fontId="44" fillId="0" borderId="34" xfId="0" applyFont="1" applyFill="1" applyBorder="1" applyAlignment="1">
      <alignment vertical="center" wrapText="1"/>
    </xf>
    <xf numFmtId="0" fontId="44" fillId="0" borderId="100" xfId="0" applyFont="1" applyFill="1" applyBorder="1" applyAlignment="1">
      <alignment vertical="center"/>
    </xf>
    <xf numFmtId="0" fontId="69" fillId="0" borderId="212" xfId="0" applyFont="1" applyFill="1" applyBorder="1" applyAlignment="1">
      <alignment vertical="center" wrapText="1"/>
    </xf>
    <xf numFmtId="0" fontId="0" fillId="0" borderId="1" xfId="0" applyFill="1" applyBorder="1" applyAlignment="1">
      <alignment vertical="center"/>
    </xf>
    <xf numFmtId="0" fontId="44" fillId="0" borderId="25" xfId="0" applyFont="1" applyFill="1" applyBorder="1" applyAlignment="1">
      <alignment horizontal="left" vertical="center" indent="1"/>
    </xf>
    <xf numFmtId="0" fontId="44" fillId="0" borderId="0" xfId="0" applyFont="1" applyFill="1" applyBorder="1" applyAlignment="1">
      <alignment horizontal="left" vertical="center" indent="1"/>
    </xf>
    <xf numFmtId="0" fontId="44" fillId="0" borderId="217" xfId="0" applyFont="1" applyFill="1" applyBorder="1" applyAlignment="1">
      <alignment horizontal="left" vertical="center" indent="1"/>
    </xf>
    <xf numFmtId="0" fontId="44" fillId="0" borderId="222" xfId="0" applyFont="1" applyFill="1" applyBorder="1" applyAlignment="1">
      <alignment horizontal="left" vertical="center" indent="1"/>
    </xf>
    <xf numFmtId="0" fontId="44" fillId="0" borderId="2" xfId="0" applyFont="1" applyFill="1" applyBorder="1" applyAlignment="1">
      <alignment vertical="center"/>
    </xf>
    <xf numFmtId="0" fontId="44" fillId="0" borderId="50" xfId="0" applyFont="1" applyFill="1" applyBorder="1" applyAlignment="1">
      <alignment vertical="center"/>
    </xf>
    <xf numFmtId="0" fontId="44" fillId="0" borderId="111" xfId="0" applyFont="1" applyFill="1" applyBorder="1" applyAlignment="1">
      <alignment horizontal="left" vertical="center" indent="1"/>
    </xf>
    <xf numFmtId="0" fontId="44" fillId="0" borderId="135" xfId="0" applyFont="1" applyFill="1" applyBorder="1" applyAlignment="1">
      <alignment horizontal="left" vertical="center" indent="1"/>
    </xf>
    <xf numFmtId="0" fontId="44" fillId="0" borderId="49" xfId="0" applyFont="1" applyFill="1" applyBorder="1" applyAlignment="1">
      <alignment horizontal="left" vertical="center" indent="1"/>
    </xf>
    <xf numFmtId="0" fontId="44" fillId="0" borderId="50" xfId="0" applyFont="1" applyFill="1" applyBorder="1" applyAlignment="1">
      <alignment horizontal="left" vertical="center" indent="1"/>
    </xf>
    <xf numFmtId="0" fontId="33" fillId="0" borderId="0" xfId="0" applyFont="1" applyFill="1" applyAlignment="1">
      <alignment vertical="top" wrapText="1"/>
    </xf>
    <xf numFmtId="0" fontId="33" fillId="0" borderId="0" xfId="0" applyFont="1" applyFill="1" applyAlignment="1">
      <alignment vertical="top"/>
    </xf>
    <xf numFmtId="0" fontId="44" fillId="0" borderId="99" xfId="0" applyFont="1" applyFill="1" applyBorder="1" applyAlignment="1">
      <alignment horizontal="left" vertical="center"/>
    </xf>
    <xf numFmtId="0" fontId="44" fillId="0" borderId="100" xfId="0" applyFont="1" applyFill="1" applyBorder="1" applyAlignment="1">
      <alignment horizontal="left" vertical="center"/>
    </xf>
    <xf numFmtId="0" fontId="12" fillId="0" borderId="100" xfId="0" applyFont="1" applyFill="1" applyBorder="1" applyAlignment="1">
      <alignment horizontal="left"/>
    </xf>
    <xf numFmtId="3" fontId="33" fillId="0" borderId="0" xfId="65" applyNumberFormat="1" applyFont="1" applyFill="1" applyBorder="1" applyAlignment="1">
      <alignment vertical="top"/>
    </xf>
    <xf numFmtId="0" fontId="51" fillId="0" borderId="0" xfId="0" applyFont="1" applyFill="1" applyAlignment="1">
      <alignment horizontal="left" vertical="center"/>
    </xf>
    <xf numFmtId="3" fontId="50" fillId="0" borderId="0" xfId="65" applyNumberFormat="1" applyFont="1" applyFill="1" applyAlignment="1">
      <alignment horizontal="center" vertical="center"/>
    </xf>
    <xf numFmtId="3" fontId="42" fillId="32" borderId="31" xfId="65" applyNumberFormat="1" applyFont="1" applyFill="1" applyBorder="1" applyAlignment="1">
      <alignment horizontal="center" vertical="center"/>
    </xf>
    <xf numFmtId="0" fontId="42" fillId="32" borderId="32" xfId="0" applyFont="1" applyFill="1" applyBorder="1" applyAlignment="1">
      <alignment horizontal="center" vertical="center"/>
    </xf>
    <xf numFmtId="0" fontId="42" fillId="32" borderId="117" xfId="0" applyFont="1" applyFill="1" applyBorder="1" applyAlignment="1">
      <alignment horizontal="center" vertical="center"/>
    </xf>
    <xf numFmtId="3" fontId="42" fillId="32" borderId="33" xfId="65" applyNumberFormat="1" applyFont="1" applyFill="1" applyBorder="1" applyAlignment="1">
      <alignment horizontal="center" vertical="center"/>
    </xf>
    <xf numFmtId="0" fontId="42" fillId="32" borderId="0" xfId="0" applyFont="1" applyFill="1" applyBorder="1" applyAlignment="1">
      <alignment horizontal="center" vertical="center"/>
    </xf>
    <xf numFmtId="0" fontId="42" fillId="32" borderId="89" xfId="0" applyFont="1" applyFill="1" applyBorder="1" applyAlignment="1">
      <alignment horizontal="center" vertical="center"/>
    </xf>
    <xf numFmtId="0" fontId="42" fillId="32" borderId="34" xfId="0" applyFont="1" applyFill="1" applyBorder="1" applyAlignment="1">
      <alignment horizontal="center" vertical="center"/>
    </xf>
    <xf numFmtId="0" fontId="42" fillId="32" borderId="35" xfId="0" applyFont="1" applyFill="1" applyBorder="1" applyAlignment="1">
      <alignment horizontal="center" vertical="center"/>
    </xf>
    <xf numFmtId="0" fontId="42" fillId="32" borderId="183" xfId="0" applyFont="1" applyFill="1" applyBorder="1" applyAlignment="1">
      <alignment horizontal="center" vertical="center"/>
    </xf>
    <xf numFmtId="0" fontId="42" fillId="32" borderId="31" xfId="0" applyFont="1" applyFill="1" applyBorder="1" applyAlignment="1">
      <alignment horizontal="center" vertical="center"/>
    </xf>
    <xf numFmtId="0" fontId="42" fillId="32" borderId="101" xfId="0" applyFont="1" applyFill="1" applyBorder="1" applyAlignment="1">
      <alignment horizontal="center" vertical="center"/>
    </xf>
    <xf numFmtId="0" fontId="42" fillId="32" borderId="50" xfId="0" applyFont="1" applyFill="1" applyBorder="1" applyAlignment="1">
      <alignment horizontal="center" vertical="center"/>
    </xf>
    <xf numFmtId="0" fontId="52" fillId="32" borderId="86" xfId="0" applyFont="1" applyFill="1" applyBorder="1" applyAlignment="1">
      <alignment horizontal="center" vertical="center"/>
    </xf>
    <xf numFmtId="0" fontId="52" fillId="32" borderId="84" xfId="0" applyFont="1" applyFill="1" applyBorder="1" applyAlignment="1">
      <alignment horizontal="center" vertical="center"/>
    </xf>
    <xf numFmtId="0" fontId="52" fillId="32" borderId="182" xfId="0" applyFont="1" applyFill="1" applyBorder="1" applyAlignment="1">
      <alignment horizontal="center" vertical="center"/>
    </xf>
    <xf numFmtId="0" fontId="42" fillId="32" borderId="195" xfId="0" applyFont="1" applyFill="1" applyBorder="1" applyAlignment="1">
      <alignment horizontal="center" vertical="center"/>
    </xf>
    <xf numFmtId="0" fontId="42" fillId="32" borderId="49" xfId="0" applyFont="1" applyFill="1" applyBorder="1" applyAlignment="1">
      <alignment horizontal="center" vertical="center"/>
    </xf>
    <xf numFmtId="0" fontId="42" fillId="32" borderId="91" xfId="0" applyFont="1" applyFill="1" applyBorder="1" applyAlignment="1">
      <alignment horizontal="center" vertical="center"/>
    </xf>
    <xf numFmtId="0" fontId="44" fillId="0" borderId="1" xfId="0" applyFont="1" applyFill="1" applyBorder="1" applyAlignment="1">
      <alignment horizontal="left" vertical="center"/>
    </xf>
    <xf numFmtId="0" fontId="44" fillId="0" borderId="181" xfId="0" applyFont="1" applyFill="1" applyBorder="1" applyAlignment="1">
      <alignment horizontal="left" vertical="center"/>
    </xf>
    <xf numFmtId="0" fontId="44" fillId="0" borderId="221" xfId="0" applyFont="1" applyFill="1" applyBorder="1" applyAlignment="1">
      <alignment horizontal="left" vertical="center"/>
    </xf>
    <xf numFmtId="0" fontId="44" fillId="0" borderId="236" xfId="0" applyFont="1" applyFill="1" applyBorder="1" applyAlignment="1">
      <alignment horizontal="left" vertical="center"/>
    </xf>
    <xf numFmtId="0" fontId="44" fillId="0" borderId="222" xfId="0" applyFont="1" applyFill="1" applyBorder="1" applyAlignment="1">
      <alignment horizontal="left" vertical="center"/>
    </xf>
    <xf numFmtId="0" fontId="44" fillId="0" borderId="235" xfId="0" applyFont="1" applyFill="1" applyBorder="1" applyAlignment="1">
      <alignment horizontal="left" vertical="center"/>
    </xf>
    <xf numFmtId="0" fontId="44" fillId="0" borderId="2" xfId="0" applyFont="1" applyFill="1" applyBorder="1" applyAlignment="1">
      <alignment horizontal="left" vertical="center"/>
    </xf>
    <xf numFmtId="0" fontId="44" fillId="0" borderId="109" xfId="0" applyFont="1" applyFill="1" applyBorder="1" applyAlignment="1">
      <alignment horizontal="left" vertical="center"/>
    </xf>
    <xf numFmtId="0" fontId="44" fillId="0" borderId="2" xfId="0" applyFont="1" applyFill="1" applyBorder="1" applyAlignment="1">
      <alignment horizontal="left" vertical="center" shrinkToFit="1"/>
    </xf>
    <xf numFmtId="0" fontId="44" fillId="0" borderId="109" xfId="0" applyFont="1" applyFill="1" applyBorder="1" applyAlignment="1">
      <alignment horizontal="left" vertical="center" shrinkToFit="1"/>
    </xf>
    <xf numFmtId="0" fontId="44" fillId="0" borderId="50" xfId="0" applyFont="1" applyFill="1" applyBorder="1" applyAlignment="1">
      <alignment horizontal="left" vertical="center"/>
    </xf>
    <xf numFmtId="0" fontId="44" fillId="0" borderId="91" xfId="0" applyFont="1" applyFill="1" applyBorder="1" applyAlignment="1">
      <alignment horizontal="left" vertical="center"/>
    </xf>
    <xf numFmtId="0" fontId="28" fillId="0" borderId="0" xfId="0" applyFont="1" applyFill="1" applyAlignment="1">
      <alignment vertical="top"/>
    </xf>
    <xf numFmtId="180" fontId="44" fillId="0" borderId="31" xfId="0" applyNumberFormat="1" applyFont="1" applyFill="1" applyBorder="1" applyAlignment="1" applyProtection="1">
      <alignment vertical="center" shrinkToFit="1"/>
      <protection locked="0"/>
    </xf>
    <xf numFmtId="180" fontId="44" fillId="0" borderId="32" xfId="0" applyNumberFormat="1" applyFont="1" applyFill="1" applyBorder="1" applyAlignment="1" applyProtection="1">
      <alignment vertical="center" shrinkToFit="1"/>
      <protection locked="0"/>
    </xf>
    <xf numFmtId="180" fontId="44" fillId="0" borderId="34" xfId="0" applyNumberFormat="1" applyFont="1" applyFill="1" applyBorder="1" applyAlignment="1" applyProtection="1">
      <alignment vertical="center" shrinkToFit="1"/>
      <protection locked="0"/>
    </xf>
    <xf numFmtId="180" fontId="44" fillId="0" borderId="35" xfId="0" applyNumberFormat="1" applyFont="1" applyFill="1" applyBorder="1" applyAlignment="1" applyProtection="1">
      <alignment vertical="center" shrinkToFit="1"/>
      <protection locked="0"/>
    </xf>
    <xf numFmtId="0" fontId="44" fillId="0" borderId="110" xfId="0" applyFont="1" applyFill="1" applyBorder="1" applyAlignment="1">
      <alignment horizontal="left" vertical="center"/>
    </xf>
    <xf numFmtId="3" fontId="33" fillId="0" borderId="0" xfId="65" applyNumberFormat="1" applyFont="1" applyFill="1" applyBorder="1" applyAlignment="1" applyProtection="1">
      <alignment vertical="top"/>
    </xf>
    <xf numFmtId="0" fontId="28" fillId="0" borderId="0" xfId="0" applyFont="1" applyFill="1" applyAlignment="1" applyProtection="1">
      <alignment vertical="top"/>
    </xf>
    <xf numFmtId="0" fontId="71" fillId="0" borderId="0" xfId="0" applyFont="1" applyFill="1" applyAlignment="1">
      <alignment horizontal="center" vertical="center"/>
    </xf>
    <xf numFmtId="0" fontId="28" fillId="0" borderId="223" xfId="0" applyFont="1" applyFill="1" applyBorder="1" applyAlignment="1">
      <alignment horizontal="center" vertical="center"/>
    </xf>
    <xf numFmtId="0" fontId="28" fillId="0" borderId="190" xfId="0" applyFont="1" applyFill="1" applyBorder="1" applyAlignment="1">
      <alignment horizontal="center" vertical="center"/>
    </xf>
    <xf numFmtId="0" fontId="28" fillId="0" borderId="244" xfId="0" applyFont="1" applyFill="1" applyBorder="1" applyAlignment="1">
      <alignment horizontal="center" vertical="center"/>
    </xf>
    <xf numFmtId="0" fontId="28" fillId="0" borderId="245" xfId="0" applyFont="1" applyFill="1" applyBorder="1" applyAlignment="1">
      <alignment horizontal="center" vertical="center"/>
    </xf>
    <xf numFmtId="0" fontId="28" fillId="0" borderId="246" xfId="0" applyFont="1" applyFill="1" applyBorder="1" applyAlignment="1">
      <alignment horizontal="center" vertical="center"/>
    </xf>
    <xf numFmtId="0" fontId="28" fillId="0" borderId="247" xfId="0" applyFont="1" applyFill="1" applyBorder="1" applyAlignment="1">
      <alignment horizontal="center" vertical="center"/>
    </xf>
    <xf numFmtId="0" fontId="28" fillId="0" borderId="248" xfId="0" applyFont="1" applyFill="1" applyBorder="1" applyAlignment="1">
      <alignment horizontal="center" vertical="center"/>
    </xf>
    <xf numFmtId="0" fontId="28" fillId="0" borderId="249" xfId="0" applyFont="1" applyFill="1" applyBorder="1" applyAlignment="1">
      <alignment horizontal="center" vertical="center"/>
    </xf>
    <xf numFmtId="0" fontId="28" fillId="0" borderId="248" xfId="0" applyFont="1" applyFill="1" applyBorder="1" applyAlignment="1">
      <alignment horizontal="center" vertical="center" wrapText="1"/>
    </xf>
    <xf numFmtId="0" fontId="28" fillId="0" borderId="249" xfId="0" applyFont="1" applyFill="1" applyBorder="1" applyAlignment="1">
      <alignment horizontal="center" vertical="center" wrapText="1"/>
    </xf>
    <xf numFmtId="0" fontId="28" fillId="0" borderId="241" xfId="0" applyFont="1" applyFill="1" applyBorder="1" applyAlignment="1">
      <alignment horizontal="center" vertical="center" wrapText="1"/>
    </xf>
    <xf numFmtId="0" fontId="28" fillId="0" borderId="239" xfId="0" applyFont="1" applyFill="1" applyBorder="1" applyAlignment="1">
      <alignment horizontal="center" vertical="center" wrapText="1"/>
    </xf>
    <xf numFmtId="0" fontId="28" fillId="0" borderId="250" xfId="0" applyFont="1" applyFill="1" applyBorder="1" applyAlignment="1">
      <alignment horizontal="center" vertical="center" wrapText="1"/>
    </xf>
    <xf numFmtId="0" fontId="28" fillId="0" borderId="86" xfId="0" applyFont="1" applyFill="1" applyBorder="1" applyAlignment="1">
      <alignment horizontal="center" vertical="center"/>
    </xf>
    <xf numFmtId="0" fontId="28" fillId="0" borderId="182" xfId="0" applyFont="1" applyFill="1" applyBorder="1" applyAlignment="1">
      <alignment horizontal="center" vertical="center"/>
    </xf>
    <xf numFmtId="0" fontId="28" fillId="0" borderId="242" xfId="0" applyFont="1" applyFill="1" applyBorder="1" applyAlignment="1">
      <alignment horizontal="center" vertical="center" wrapText="1"/>
    </xf>
    <xf numFmtId="0" fontId="28" fillId="0" borderId="243" xfId="0" applyFont="1" applyFill="1" applyBorder="1" applyAlignment="1">
      <alignment horizontal="center" vertical="center" wrapText="1"/>
    </xf>
    <xf numFmtId="0" fontId="28" fillId="0" borderId="240" xfId="0" applyFont="1" applyFill="1" applyBorder="1" applyAlignment="1">
      <alignment horizontal="center" vertical="center" wrapText="1"/>
    </xf>
    <xf numFmtId="0" fontId="28" fillId="0" borderId="237" xfId="0" applyFont="1" applyFill="1" applyBorder="1" applyAlignment="1">
      <alignment horizontal="center" vertical="center"/>
    </xf>
    <xf numFmtId="0" fontId="28" fillId="0" borderId="184" xfId="0" applyFont="1" applyFill="1" applyBorder="1" applyAlignment="1">
      <alignment horizontal="center" vertical="center"/>
    </xf>
    <xf numFmtId="0" fontId="28" fillId="0" borderId="237" xfId="0" applyFont="1" applyFill="1" applyBorder="1" applyAlignment="1">
      <alignment horizontal="center" vertical="center" wrapText="1"/>
    </xf>
    <xf numFmtId="0" fontId="28" fillId="0" borderId="184"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7" xfId="0" applyFont="1" applyFill="1" applyBorder="1" applyAlignment="1">
      <alignment horizontal="center" vertical="center"/>
    </xf>
    <xf numFmtId="0" fontId="28" fillId="31" borderId="212" xfId="0" applyFont="1" applyFill="1" applyBorder="1" applyAlignment="1">
      <alignment vertical="center"/>
    </xf>
    <xf numFmtId="0" fontId="28" fillId="31" borderId="1" xfId="0" applyFont="1" applyFill="1" applyBorder="1" applyAlignment="1">
      <alignment vertical="center"/>
    </xf>
    <xf numFmtId="0" fontId="28" fillId="31" borderId="181" xfId="0" applyFont="1" applyFill="1" applyBorder="1" applyAlignment="1">
      <alignment vertical="center"/>
    </xf>
    <xf numFmtId="180" fontId="46" fillId="27" borderId="31" xfId="0" applyNumberFormat="1" applyFont="1" applyFill="1" applyBorder="1" applyAlignment="1">
      <alignment vertical="center" shrinkToFit="1"/>
    </xf>
    <xf numFmtId="180" fontId="46" fillId="27" borderId="32" xfId="0" applyNumberFormat="1" applyFont="1" applyFill="1" applyBorder="1" applyAlignment="1">
      <alignment vertical="center" shrinkToFit="1"/>
    </xf>
    <xf numFmtId="180" fontId="46" fillId="27" borderId="117" xfId="0" applyNumberFormat="1" applyFont="1" applyFill="1" applyBorder="1" applyAlignment="1">
      <alignment vertical="center" shrinkToFit="1"/>
    </xf>
    <xf numFmtId="180" fontId="46" fillId="27" borderId="34" xfId="0" applyNumberFormat="1" applyFont="1" applyFill="1" applyBorder="1" applyAlignment="1">
      <alignment vertical="center" shrinkToFit="1"/>
    </xf>
    <xf numFmtId="180" fontId="46" fillId="27" borderId="35" xfId="0" applyNumberFormat="1" applyFont="1" applyFill="1" applyBorder="1" applyAlignment="1">
      <alignment vertical="center" shrinkToFit="1"/>
    </xf>
    <xf numFmtId="180" fontId="46" fillId="27" borderId="183" xfId="0" applyNumberFormat="1" applyFont="1" applyFill="1" applyBorder="1" applyAlignment="1">
      <alignment vertical="center" shrinkToFit="1"/>
    </xf>
    <xf numFmtId="0" fontId="28" fillId="0" borderId="99" xfId="0" applyFont="1" applyFill="1" applyBorder="1" applyAlignment="1">
      <alignment horizontal="center" vertical="center"/>
    </xf>
    <xf numFmtId="0" fontId="28" fillId="0" borderId="238" xfId="0" applyFont="1" applyFill="1" applyBorder="1" applyAlignment="1">
      <alignment horizontal="center" vertical="center"/>
    </xf>
    <xf numFmtId="0" fontId="50" fillId="0" borderId="0" xfId="0" applyFont="1" applyAlignment="1">
      <alignment horizontal="center" vertical="center"/>
    </xf>
    <xf numFmtId="0" fontId="28" fillId="0" borderId="44"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46" xfId="0" applyFont="1" applyBorder="1" applyAlignment="1">
      <alignment horizontal="center" vertical="center"/>
    </xf>
    <xf numFmtId="0" fontId="28" fillId="0" borderId="49" xfId="0" applyFont="1" applyBorder="1" applyAlignment="1">
      <alignment horizontal="center" vertical="center"/>
    </xf>
    <xf numFmtId="0" fontId="28" fillId="0" borderId="47"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44" xfId="0" applyFont="1" applyBorder="1" applyAlignment="1">
      <alignment horizontal="center" vertical="center"/>
    </xf>
    <xf numFmtId="0" fontId="28" fillId="0" borderId="85" xfId="0" applyFont="1" applyBorder="1" applyAlignment="1">
      <alignment horizontal="center" vertical="center"/>
    </xf>
    <xf numFmtId="0" fontId="0" fillId="16" borderId="46" xfId="0" applyFill="1" applyBorder="1" applyAlignment="1">
      <alignment horizontal="center" vertical="center"/>
    </xf>
    <xf numFmtId="0" fontId="0" fillId="16" borderId="47" xfId="0" applyFill="1" applyBorder="1" applyAlignment="1">
      <alignment horizontal="center" vertical="center"/>
    </xf>
    <xf numFmtId="0" fontId="0" fillId="16" borderId="49" xfId="0" applyFill="1" applyBorder="1" applyAlignment="1">
      <alignment horizontal="center" vertical="center"/>
    </xf>
    <xf numFmtId="0" fontId="0" fillId="16" borderId="50" xfId="0" applyFill="1" applyBorder="1" applyAlignment="1">
      <alignment horizontal="center" vertical="center"/>
    </xf>
    <xf numFmtId="0" fontId="0" fillId="0" borderId="46" xfId="0" applyFont="1" applyBorder="1" applyAlignment="1">
      <alignment vertical="center"/>
    </xf>
    <xf numFmtId="0" fontId="12" fillId="0" borderId="47" xfId="0" applyFont="1" applyBorder="1" applyAlignment="1">
      <alignment vertical="center"/>
    </xf>
    <xf numFmtId="0" fontId="12" fillId="0" borderId="45" xfId="0" applyFont="1" applyBorder="1" applyAlignment="1">
      <alignment vertical="center"/>
    </xf>
    <xf numFmtId="0" fontId="12" fillId="0" borderId="25" xfId="0" applyFont="1" applyBorder="1" applyAlignment="1">
      <alignment vertical="center"/>
    </xf>
    <xf numFmtId="0" fontId="12" fillId="0" borderId="0" xfId="0" applyFont="1" applyBorder="1" applyAlignment="1">
      <alignment vertical="center"/>
    </xf>
    <xf numFmtId="0" fontId="12" fillId="0" borderId="48" xfId="0" applyFont="1" applyBorder="1" applyAlignment="1">
      <alignment vertical="center"/>
    </xf>
    <xf numFmtId="0" fontId="12" fillId="0" borderId="49" xfId="0" applyFont="1" applyBorder="1" applyAlignment="1">
      <alignment vertical="center"/>
    </xf>
    <xf numFmtId="0" fontId="12" fillId="0" borderId="50" xfId="0" applyFont="1" applyBorder="1" applyAlignment="1">
      <alignment vertical="center"/>
    </xf>
    <xf numFmtId="0" fontId="12" fillId="0" borderId="43" xfId="0" applyFont="1" applyBorder="1" applyAlignment="1">
      <alignment vertical="center"/>
    </xf>
    <xf numFmtId="0" fontId="12" fillId="0" borderId="44" xfId="0" applyFont="1" applyBorder="1" applyAlignment="1">
      <alignment horizontal="center" vertical="center"/>
    </xf>
    <xf numFmtId="0" fontId="12" fillId="0" borderId="18" xfId="0" applyFont="1" applyBorder="1" applyAlignment="1">
      <alignment horizontal="center" vertical="center"/>
    </xf>
    <xf numFmtId="38" fontId="12" fillId="24" borderId="44" xfId="65" applyFill="1" applyBorder="1" applyAlignment="1">
      <alignment horizontal="center" vertical="center"/>
    </xf>
    <xf numFmtId="38" fontId="12" fillId="24" borderId="85" xfId="65" applyFill="1" applyBorder="1" applyAlignment="1">
      <alignment horizontal="center" vertical="center"/>
    </xf>
    <xf numFmtId="38" fontId="12" fillId="24" borderId="18" xfId="65" applyFill="1" applyBorder="1" applyAlignment="1">
      <alignment horizontal="center" vertical="center"/>
    </xf>
    <xf numFmtId="0" fontId="12" fillId="0" borderId="26" xfId="0" applyFont="1" applyBorder="1" applyAlignment="1">
      <alignment vertical="center"/>
    </xf>
    <xf numFmtId="0" fontId="0" fillId="0" borderId="2" xfId="0" applyBorder="1" applyAlignment="1">
      <alignment vertical="center"/>
    </xf>
    <xf numFmtId="0" fontId="0" fillId="0" borderId="26" xfId="0" applyFont="1" applyBorder="1" applyAlignment="1">
      <alignment vertical="center"/>
    </xf>
    <xf numFmtId="0" fontId="12" fillId="0" borderId="3" xfId="0" applyFont="1" applyBorder="1" applyAlignment="1">
      <alignment horizontal="center" vertical="center"/>
    </xf>
    <xf numFmtId="0" fontId="0" fillId="16" borderId="44" xfId="0" applyFont="1" applyFill="1" applyBorder="1" applyAlignment="1">
      <alignment horizontal="center" vertical="center" wrapText="1"/>
    </xf>
    <xf numFmtId="0" fontId="0" fillId="16" borderId="18" xfId="0" applyFont="1" applyFill="1" applyBorder="1" applyAlignment="1">
      <alignment horizontal="center" vertical="center" wrapText="1"/>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80"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3" xfId="0" applyBorder="1"/>
    <xf numFmtId="0" fontId="0" fillId="16" borderId="3" xfId="0" applyFill="1" applyBorder="1" applyAlignment="1">
      <alignment horizontal="center" vertical="center" wrapText="1"/>
    </xf>
    <xf numFmtId="0" fontId="0" fillId="16" borderId="3" xfId="0" applyFont="1" applyFill="1" applyBorder="1" applyAlignment="1">
      <alignment horizontal="center" vertical="center" wrapText="1"/>
    </xf>
    <xf numFmtId="0" fontId="12" fillId="16" borderId="3" xfId="0" applyFont="1" applyFill="1" applyBorder="1" applyAlignment="1">
      <alignment horizontal="center" vertical="center" wrapText="1"/>
    </xf>
    <xf numFmtId="0" fontId="12" fillId="16" borderId="119" xfId="0" applyFont="1" applyFill="1" applyBorder="1" applyAlignment="1">
      <alignment horizontal="center" vertical="center" wrapText="1"/>
    </xf>
    <xf numFmtId="0" fontId="0" fillId="16" borderId="119" xfId="0" applyFill="1" applyBorder="1" applyAlignment="1">
      <alignment horizontal="center" vertical="center" wrapText="1"/>
    </xf>
    <xf numFmtId="0" fontId="12" fillId="16" borderId="120" xfId="0" applyFont="1" applyFill="1" applyBorder="1" applyAlignment="1">
      <alignment horizontal="center" vertical="center" wrapText="1"/>
    </xf>
    <xf numFmtId="0" fontId="0" fillId="16" borderId="120" xfId="0" applyFill="1" applyBorder="1" applyAlignment="1">
      <alignment horizontal="center" vertical="center" wrapText="1"/>
    </xf>
    <xf numFmtId="0" fontId="12" fillId="16" borderId="118" xfId="0" applyFont="1" applyFill="1" applyBorder="1" applyAlignment="1">
      <alignment horizontal="center" vertical="center" wrapText="1"/>
    </xf>
    <xf numFmtId="0" fontId="0" fillId="16" borderId="118" xfId="0" applyFill="1" applyBorder="1" applyAlignment="1">
      <alignment horizontal="center" vertical="center" wrapText="1"/>
    </xf>
    <xf numFmtId="0" fontId="80" fillId="0" borderId="44" xfId="0" applyFont="1" applyBorder="1" applyAlignment="1">
      <alignment horizontal="center" vertical="center"/>
    </xf>
    <xf numFmtId="0" fontId="80" fillId="0" borderId="18" xfId="0" applyFont="1" applyBorder="1" applyAlignment="1">
      <alignment horizontal="center" vertical="center"/>
    </xf>
    <xf numFmtId="38" fontId="1" fillId="0" borderId="47" xfId="65"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5" xfId="0" applyFont="1" applyBorder="1" applyAlignment="1">
      <alignment horizontal="center" vertical="center"/>
    </xf>
    <xf numFmtId="0" fontId="98" fillId="0" borderId="0" xfId="0" applyFont="1" applyFill="1" applyAlignment="1">
      <alignment horizontal="left" vertical="center"/>
    </xf>
    <xf numFmtId="0" fontId="0" fillId="0" borderId="3" xfId="0" applyFont="1" applyBorder="1" applyAlignment="1">
      <alignment horizontal="center" vertical="center"/>
    </xf>
    <xf numFmtId="0" fontId="0" fillId="0" borderId="255" xfId="0" applyFont="1" applyBorder="1" applyAlignment="1">
      <alignment horizontal="center" vertical="center"/>
    </xf>
    <xf numFmtId="0" fontId="49" fillId="0" borderId="40" xfId="0" applyFont="1" applyFill="1" applyBorder="1" applyAlignment="1">
      <alignment horizontal="center" vertical="center"/>
    </xf>
    <xf numFmtId="0" fontId="49" fillId="0" borderId="63" xfId="0" applyFont="1" applyFill="1" applyBorder="1" applyAlignment="1">
      <alignment horizontal="center" vertical="center"/>
    </xf>
    <xf numFmtId="0" fontId="0" fillId="0" borderId="26" xfId="0" applyFont="1" applyBorder="1" applyAlignment="1">
      <alignment horizontal="center" vertical="center"/>
    </xf>
    <xf numFmtId="0" fontId="0" fillId="0" borderId="2" xfId="0" applyFont="1" applyBorder="1" applyAlignment="1">
      <alignment horizontal="center" vertical="center"/>
    </xf>
    <xf numFmtId="0" fontId="0" fillId="0" borderId="27" xfId="0" applyFont="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9" fillId="0" borderId="38" xfId="0" applyFont="1" applyBorder="1" applyAlignment="1">
      <alignment horizontal="center" vertical="center"/>
    </xf>
    <xf numFmtId="0" fontId="49" fillId="0" borderId="55" xfId="0" applyFont="1" applyBorder="1" applyAlignment="1">
      <alignment horizontal="center" vertical="center"/>
    </xf>
    <xf numFmtId="38" fontId="49" fillId="0" borderId="42" xfId="65" applyNumberFormat="1" applyFont="1" applyBorder="1" applyAlignment="1">
      <alignment horizontal="center" vertical="center"/>
    </xf>
    <xf numFmtId="38" fontId="49" fillId="0" borderId="54" xfId="65" applyNumberFormat="1" applyFont="1" applyBorder="1" applyAlignment="1">
      <alignment horizontal="center" vertical="center"/>
    </xf>
    <xf numFmtId="0" fontId="44" fillId="0" borderId="38" xfId="0" applyFont="1" applyBorder="1" applyAlignment="1">
      <alignment horizontal="center" vertical="center"/>
    </xf>
    <xf numFmtId="0" fontId="44" fillId="0" borderId="55" xfId="0" applyFont="1" applyBorder="1" applyAlignment="1">
      <alignment horizontal="center" vertical="center"/>
    </xf>
    <xf numFmtId="38" fontId="49" fillId="0" borderId="40" xfId="0" applyNumberFormat="1" applyFont="1" applyFill="1" applyBorder="1" applyAlignment="1">
      <alignment horizontal="center" vertical="center"/>
    </xf>
    <xf numFmtId="0" fontId="49" fillId="0" borderId="42" xfId="0" applyFont="1" applyFill="1" applyBorder="1" applyAlignment="1">
      <alignment horizontal="center" vertical="center"/>
    </xf>
    <xf numFmtId="0" fontId="49" fillId="0" borderId="54" xfId="0" applyFont="1" applyFill="1" applyBorder="1" applyAlignment="1">
      <alignment horizontal="center" vertical="center"/>
    </xf>
    <xf numFmtId="0" fontId="49" fillId="0" borderId="67" xfId="0" applyFont="1" applyFill="1" applyBorder="1" applyAlignment="1">
      <alignment horizontal="center" vertical="center"/>
    </xf>
    <xf numFmtId="0" fontId="49" fillId="0" borderId="83" xfId="0" applyFont="1" applyFill="1" applyBorder="1" applyAlignment="1">
      <alignment horizontal="center" vertical="center"/>
    </xf>
    <xf numFmtId="0" fontId="77" fillId="0" borderId="0" xfId="0" applyFont="1" applyAlignment="1">
      <alignment horizontal="center" vertical="center"/>
    </xf>
    <xf numFmtId="0" fontId="0" fillId="31" borderId="26" xfId="0" applyFill="1" applyBorder="1" applyAlignment="1">
      <alignment vertical="center"/>
    </xf>
    <xf numFmtId="0" fontId="0" fillId="31" borderId="27" xfId="0" applyFill="1" applyBorder="1" applyAlignment="1">
      <alignment vertical="center"/>
    </xf>
    <xf numFmtId="0" fontId="0" fillId="31" borderId="44" xfId="0" applyFill="1" applyBorder="1" applyAlignment="1">
      <alignment vertical="center"/>
    </xf>
    <xf numFmtId="0" fontId="0" fillId="31" borderId="85" xfId="0" applyFill="1" applyBorder="1" applyAlignment="1">
      <alignment vertical="center"/>
    </xf>
    <xf numFmtId="0" fontId="0" fillId="31" borderId="18" xfId="0" applyFill="1" applyBorder="1" applyAlignment="1">
      <alignment vertical="center"/>
    </xf>
    <xf numFmtId="0" fontId="0" fillId="31" borderId="44" xfId="0" applyFill="1" applyBorder="1" applyAlignment="1">
      <alignment vertical="center" wrapText="1"/>
    </xf>
    <xf numFmtId="0" fontId="0" fillId="31" borderId="85" xfId="0" applyFill="1" applyBorder="1" applyAlignment="1">
      <alignment vertical="center" wrapText="1"/>
    </xf>
    <xf numFmtId="0" fontId="0" fillId="31" borderId="251" xfId="0" applyFill="1" applyBorder="1" applyAlignment="1">
      <alignment vertical="center" wrapText="1"/>
    </xf>
    <xf numFmtId="0" fontId="0" fillId="31" borderId="49" xfId="0" applyFill="1" applyBorder="1" applyAlignment="1">
      <alignment vertical="center" wrapText="1"/>
    </xf>
    <xf numFmtId="0" fontId="0" fillId="31" borderId="26" xfId="0" applyFill="1" applyBorder="1" applyAlignment="1">
      <alignment vertical="center" wrapText="1"/>
    </xf>
    <xf numFmtId="0" fontId="0" fillId="31" borderId="27" xfId="0" applyFill="1" applyBorder="1" applyAlignment="1">
      <alignment vertical="center" wrapText="1"/>
    </xf>
    <xf numFmtId="0" fontId="0" fillId="0" borderId="86" xfId="0" applyBorder="1" applyAlignment="1">
      <alignment vertical="center"/>
    </xf>
    <xf numFmtId="0" fontId="0" fillId="0" borderId="182" xfId="0" applyBorder="1" applyAlignment="1">
      <alignment vertical="center"/>
    </xf>
    <xf numFmtId="0" fontId="0" fillId="31" borderId="3" xfId="0" applyFill="1" applyBorder="1" applyAlignment="1">
      <alignment vertical="center"/>
    </xf>
    <xf numFmtId="0" fontId="0" fillId="31" borderId="18" xfId="0" applyFill="1" applyBorder="1" applyAlignment="1">
      <alignment vertical="center" wrapText="1"/>
    </xf>
    <xf numFmtId="0" fontId="0" fillId="31" borderId="3" xfId="0" applyFill="1" applyBorder="1" applyAlignment="1">
      <alignment vertical="center" wrapText="1"/>
    </xf>
    <xf numFmtId="0" fontId="0" fillId="0" borderId="46" xfId="0" applyBorder="1" applyAlignment="1">
      <alignment vertical="center"/>
    </xf>
    <xf numFmtId="0" fontId="0" fillId="0" borderId="47" xfId="0" applyBorder="1" applyAlignment="1">
      <alignment vertical="center"/>
    </xf>
    <xf numFmtId="0" fontId="0" fillId="0" borderId="45"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wrapText="1"/>
    </xf>
    <xf numFmtId="184" fontId="1" fillId="0" borderId="44" xfId="65" applyNumberFormat="1" applyFont="1" applyBorder="1" applyAlignment="1">
      <alignment horizontal="center" vertical="center" textRotation="255" wrapText="1"/>
    </xf>
    <xf numFmtId="184" fontId="1" fillId="0" borderId="85" xfId="65" applyNumberFormat="1" applyFont="1" applyBorder="1" applyAlignment="1">
      <alignment horizontal="center" vertical="center" textRotation="255" wrapText="1"/>
    </xf>
    <xf numFmtId="184" fontId="1" fillId="0" borderId="18" xfId="65" applyNumberFormat="1" applyFont="1" applyBorder="1" applyAlignment="1">
      <alignment horizontal="center" vertical="center" textRotation="255" wrapText="1"/>
    </xf>
    <xf numFmtId="38" fontId="1" fillId="0" borderId="170" xfId="65" applyFont="1" applyFill="1" applyBorder="1" applyAlignment="1">
      <alignment vertical="center"/>
    </xf>
    <xf numFmtId="38" fontId="1" fillId="0" borderId="252" xfId="65" applyFont="1" applyFill="1" applyBorder="1" applyAlignment="1">
      <alignment vertical="center"/>
    </xf>
    <xf numFmtId="38" fontId="1" fillId="0" borderId="171" xfId="65" applyFont="1" applyFill="1" applyBorder="1" applyAlignment="1">
      <alignment vertical="center"/>
    </xf>
    <xf numFmtId="38" fontId="1" fillId="0" borderId="253" xfId="65" applyFont="1" applyFill="1" applyBorder="1" applyAlignment="1">
      <alignment vertical="center"/>
    </xf>
    <xf numFmtId="38" fontId="1" fillId="0" borderId="172" xfId="65" applyFont="1" applyFill="1" applyBorder="1" applyAlignment="1">
      <alignment vertical="center"/>
    </xf>
    <xf numFmtId="38" fontId="1" fillId="0" borderId="254" xfId="65" applyFont="1" applyFill="1" applyBorder="1" applyAlignment="1">
      <alignment vertical="center"/>
    </xf>
    <xf numFmtId="38" fontId="1" fillId="29" borderId="170" xfId="65" applyFont="1" applyFill="1" applyBorder="1" applyAlignment="1">
      <alignment vertical="center"/>
    </xf>
    <xf numFmtId="38" fontId="1" fillId="29" borderId="252" xfId="65" applyFont="1" applyFill="1" applyBorder="1" applyAlignment="1">
      <alignment vertical="center"/>
    </xf>
    <xf numFmtId="38" fontId="1" fillId="29" borderId="171" xfId="65" applyFont="1" applyFill="1" applyBorder="1" applyAlignment="1">
      <alignment vertical="center"/>
    </xf>
    <xf numFmtId="38" fontId="1" fillId="29" borderId="253" xfId="65" applyFont="1" applyFill="1" applyBorder="1" applyAlignment="1">
      <alignment vertical="center"/>
    </xf>
    <xf numFmtId="38" fontId="1" fillId="29" borderId="172" xfId="65" applyFont="1" applyFill="1" applyBorder="1" applyAlignment="1">
      <alignment vertical="center"/>
    </xf>
    <xf numFmtId="38" fontId="1" fillId="29" borderId="254" xfId="65" applyFont="1" applyFill="1" applyBorder="1" applyAlignment="1">
      <alignment vertical="center"/>
    </xf>
    <xf numFmtId="0" fontId="0" fillId="0" borderId="85" xfId="0" applyBorder="1" applyAlignment="1">
      <alignment horizontal="center" vertical="center"/>
    </xf>
    <xf numFmtId="0" fontId="0" fillId="0" borderId="18" xfId="0" applyBorder="1" applyAlignment="1">
      <alignment horizontal="center" vertical="center"/>
    </xf>
    <xf numFmtId="184" fontId="1" fillId="0" borderId="44" xfId="65" applyNumberFormat="1" applyFont="1" applyBorder="1" applyAlignment="1">
      <alignment horizontal="center" vertical="center" textRotation="255"/>
    </xf>
    <xf numFmtId="184" fontId="1" fillId="0" borderId="85" xfId="65" applyNumberFormat="1" applyFont="1" applyBorder="1" applyAlignment="1">
      <alignment horizontal="center" vertical="center" textRotation="255"/>
    </xf>
    <xf numFmtId="184" fontId="1" fillId="0" borderId="18" xfId="65" applyNumberFormat="1" applyFont="1" applyBorder="1" applyAlignment="1">
      <alignment horizontal="center" vertical="center" textRotation="255"/>
    </xf>
    <xf numFmtId="0" fontId="0" fillId="0" borderId="18" xfId="0" applyBorder="1" applyAlignment="1">
      <alignment horizontal="center" vertical="center" wrapText="1"/>
    </xf>
    <xf numFmtId="0" fontId="0" fillId="0" borderId="3" xfId="0" applyBorder="1" applyAlignment="1">
      <alignment horizontal="center" vertical="center"/>
    </xf>
    <xf numFmtId="0" fontId="73" fillId="0" borderId="0" xfId="0" applyFont="1" applyFill="1" applyAlignment="1">
      <alignment horizontal="center" vertical="center"/>
    </xf>
    <xf numFmtId="0" fontId="0" fillId="16" borderId="45" xfId="0" applyFill="1" applyBorder="1" applyAlignment="1">
      <alignment horizontal="center" vertical="center"/>
    </xf>
    <xf numFmtId="0" fontId="0" fillId="16" borderId="43" xfId="0" applyFill="1" applyBorder="1" applyAlignment="1">
      <alignment horizontal="center" vertical="center"/>
    </xf>
    <xf numFmtId="184" fontId="1" fillId="0" borderId="46" xfId="65" applyNumberFormat="1" applyFont="1" applyBorder="1" applyAlignment="1">
      <alignment horizontal="left" vertical="center"/>
    </xf>
    <xf numFmtId="184" fontId="1" fillId="0" borderId="45" xfId="65" applyNumberFormat="1" applyFont="1" applyBorder="1" applyAlignment="1">
      <alignment horizontal="left" vertical="center"/>
    </xf>
    <xf numFmtId="0" fontId="0" fillId="0" borderId="47" xfId="0" applyBorder="1"/>
    <xf numFmtId="0" fontId="0" fillId="0" borderId="45" xfId="0" applyBorder="1"/>
    <xf numFmtId="0" fontId="1" fillId="16" borderId="26" xfId="0" applyFont="1" applyFill="1" applyBorder="1" applyAlignment="1">
      <alignment horizontal="center" vertical="center"/>
    </xf>
    <xf numFmtId="0" fontId="1" fillId="16" borderId="2" xfId="0" applyFont="1" applyFill="1" applyBorder="1" applyAlignment="1">
      <alignment horizontal="center" vertical="center"/>
    </xf>
    <xf numFmtId="0" fontId="1" fillId="16" borderId="27" xfId="0" applyFont="1" applyFill="1" applyBorder="1" applyAlignment="1">
      <alignment horizontal="center" vertical="center"/>
    </xf>
    <xf numFmtId="0" fontId="0" fillId="16" borderId="26" xfId="0" applyFill="1" applyBorder="1" applyAlignment="1">
      <alignment horizontal="center" vertical="center"/>
    </xf>
    <xf numFmtId="0" fontId="0" fillId="16" borderId="27" xfId="0" applyFill="1" applyBorder="1" applyAlignment="1">
      <alignment horizontal="center" vertical="center"/>
    </xf>
    <xf numFmtId="0" fontId="0" fillId="16" borderId="2" xfId="0" applyFill="1" applyBorder="1" applyAlignment="1">
      <alignment horizontal="center" vertical="center"/>
    </xf>
    <xf numFmtId="0" fontId="0" fillId="33" borderId="44" xfId="0" applyFill="1" applyBorder="1" applyAlignment="1">
      <alignment horizontal="center" vertical="center" wrapText="1"/>
    </xf>
    <xf numFmtId="0" fontId="0" fillId="33" borderId="18" xfId="0" applyFill="1" applyBorder="1" applyAlignment="1">
      <alignment horizontal="center" vertical="center"/>
    </xf>
    <xf numFmtId="0" fontId="0" fillId="33" borderId="44" xfId="0" applyFill="1" applyBorder="1" applyAlignment="1">
      <alignment horizontal="center" vertical="center"/>
    </xf>
    <xf numFmtId="0" fontId="44" fillId="24" borderId="44" xfId="0" applyFont="1" applyFill="1" applyBorder="1" applyAlignment="1">
      <alignment horizontal="center" vertical="center" wrapText="1"/>
    </xf>
    <xf numFmtId="0" fontId="44" fillId="24" borderId="18" xfId="0" applyFont="1" applyFill="1" applyBorder="1" applyAlignment="1">
      <alignment horizontal="center" vertical="center"/>
    </xf>
    <xf numFmtId="0" fontId="44" fillId="24" borderId="44" xfId="0" applyFont="1" applyFill="1" applyBorder="1" applyAlignment="1">
      <alignment horizontal="center" vertical="center"/>
    </xf>
    <xf numFmtId="0" fontId="63" fillId="0" borderId="26" xfId="0" applyFont="1" applyFill="1" applyBorder="1" applyAlignment="1">
      <alignment horizontal="left" vertical="center" wrapText="1"/>
    </xf>
    <xf numFmtId="0" fontId="63" fillId="0" borderId="2" xfId="0" applyFont="1" applyFill="1" applyBorder="1" applyAlignment="1">
      <alignment horizontal="left" vertical="center" wrapText="1"/>
    </xf>
    <xf numFmtId="0" fontId="63" fillId="0" borderId="27" xfId="0" applyFont="1" applyFill="1" applyBorder="1" applyAlignment="1">
      <alignment horizontal="left" vertical="center" wrapText="1"/>
    </xf>
    <xf numFmtId="0" fontId="67" fillId="32" borderId="3" xfId="0" applyFont="1" applyFill="1" applyBorder="1" applyAlignment="1">
      <alignment horizontal="center" vertical="center" wrapText="1"/>
    </xf>
    <xf numFmtId="0" fontId="67" fillId="32" borderId="3" xfId="0" applyFont="1" applyFill="1" applyBorder="1" applyAlignment="1">
      <alignment horizontal="center" vertical="center"/>
    </xf>
    <xf numFmtId="0" fontId="67" fillId="32" borderId="26" xfId="0" applyFont="1" applyFill="1" applyBorder="1" applyAlignment="1">
      <alignment horizontal="center" vertical="center" wrapText="1"/>
    </xf>
    <xf numFmtId="0" fontId="67" fillId="32" borderId="2" xfId="0" applyFont="1" applyFill="1" applyBorder="1" applyAlignment="1">
      <alignment horizontal="center" vertical="center" wrapText="1"/>
    </xf>
    <xf numFmtId="0" fontId="67" fillId="32" borderId="27" xfId="0" applyFont="1" applyFill="1" applyBorder="1" applyAlignment="1">
      <alignment horizontal="center" vertical="center" wrapText="1"/>
    </xf>
    <xf numFmtId="0" fontId="67" fillId="32" borderId="26" xfId="0" applyFont="1" applyFill="1" applyBorder="1" applyAlignment="1">
      <alignment horizontal="center" vertical="center"/>
    </xf>
    <xf numFmtId="0" fontId="67" fillId="32" borderId="2" xfId="0" applyFont="1" applyFill="1" applyBorder="1" applyAlignment="1">
      <alignment horizontal="center" vertical="center"/>
    </xf>
    <xf numFmtId="0" fontId="67" fillId="32" borderId="27" xfId="0" applyFont="1" applyFill="1" applyBorder="1" applyAlignment="1">
      <alignment horizontal="center" vertical="center"/>
    </xf>
    <xf numFmtId="180" fontId="46" fillId="0" borderId="31" xfId="0" applyNumberFormat="1" applyFont="1" applyFill="1" applyBorder="1" applyAlignment="1">
      <alignment vertical="center" shrinkToFit="1"/>
    </xf>
    <xf numFmtId="180" fontId="46" fillId="0" borderId="117" xfId="0" applyNumberFormat="1" applyFont="1" applyFill="1" applyBorder="1" applyAlignment="1">
      <alignment vertical="center" shrinkToFit="1"/>
    </xf>
    <xf numFmtId="180" fontId="46" fillId="0" borderId="34" xfId="0" applyNumberFormat="1" applyFont="1" applyFill="1" applyBorder="1" applyAlignment="1">
      <alignment vertical="center" shrinkToFit="1"/>
    </xf>
    <xf numFmtId="180" fontId="46" fillId="0" borderId="183" xfId="0" applyNumberFormat="1" applyFont="1" applyFill="1" applyBorder="1" applyAlignment="1">
      <alignment vertical="center" shrinkToFit="1"/>
    </xf>
    <xf numFmtId="0" fontId="100" fillId="32" borderId="3" xfId="0" applyFont="1" applyFill="1" applyBorder="1" applyAlignment="1">
      <alignment horizontal="left" vertical="center"/>
    </xf>
    <xf numFmtId="0" fontId="54" fillId="0" borderId="0" xfId="0" applyFont="1" applyFill="1" applyAlignment="1">
      <alignment vertical="center"/>
    </xf>
    <xf numFmtId="0" fontId="54" fillId="0" borderId="0" xfId="0" applyFont="1" applyFill="1" applyBorder="1" applyAlignment="1">
      <alignment vertical="center" wrapText="1"/>
    </xf>
    <xf numFmtId="0" fontId="54" fillId="0" borderId="0" xfId="0" applyFont="1" applyFill="1" applyAlignment="1">
      <alignment horizontal="left" vertical="center"/>
    </xf>
    <xf numFmtId="0" fontId="54" fillId="0" borderId="46" xfId="0" applyFont="1" applyFill="1" applyBorder="1" applyAlignment="1">
      <alignment horizontal="left" vertical="center" wrapText="1"/>
    </xf>
    <xf numFmtId="0" fontId="54" fillId="0" borderId="47" xfId="0" applyFont="1" applyFill="1" applyBorder="1" applyAlignment="1">
      <alignment horizontal="left" vertical="center" wrapText="1"/>
    </xf>
    <xf numFmtId="0" fontId="54" fillId="0" borderId="45" xfId="0" applyFont="1" applyFill="1" applyBorder="1" applyAlignment="1">
      <alignment horizontal="left" vertical="center" wrapText="1"/>
    </xf>
    <xf numFmtId="0" fontId="54" fillId="0" borderId="49" xfId="0" applyFont="1" applyFill="1" applyBorder="1" applyAlignment="1">
      <alignment horizontal="left" vertical="center" wrapText="1"/>
    </xf>
    <xf numFmtId="0" fontId="54" fillId="0" borderId="50" xfId="0" applyFont="1" applyFill="1" applyBorder="1" applyAlignment="1">
      <alignment horizontal="left" vertical="center" wrapText="1"/>
    </xf>
    <xf numFmtId="0" fontId="54" fillId="0" borderId="43" xfId="0" applyFont="1" applyFill="1" applyBorder="1" applyAlignment="1">
      <alignment horizontal="left" vertical="center" wrapText="1"/>
    </xf>
    <xf numFmtId="0" fontId="46" fillId="0" borderId="0" xfId="0" applyFont="1" applyFill="1" applyAlignment="1"/>
    <xf numFmtId="0" fontId="46" fillId="0" borderId="0" xfId="0" applyFont="1" applyFill="1" applyAlignment="1">
      <alignment vertical="top"/>
    </xf>
    <xf numFmtId="3" fontId="46" fillId="0" borderId="0" xfId="65" applyNumberFormat="1" applyFont="1" applyFill="1" applyBorder="1" applyAlignment="1">
      <alignment vertical="top"/>
    </xf>
    <xf numFmtId="0" fontId="71" fillId="0" borderId="0" xfId="0" applyFont="1" applyFill="1" applyAlignment="1">
      <alignment horizontal="center"/>
    </xf>
    <xf numFmtId="0" fontId="67" fillId="32" borderId="44" xfId="0" applyFont="1" applyFill="1" applyBorder="1" applyAlignment="1">
      <alignment horizontal="center" vertical="center" wrapText="1"/>
    </xf>
    <xf numFmtId="0" fontId="67" fillId="32" borderId="18" xfId="0" applyFont="1" applyFill="1" applyBorder="1" applyAlignment="1">
      <alignment horizontal="center" vertical="center" wrapText="1"/>
    </xf>
    <xf numFmtId="0" fontId="67" fillId="32" borderId="44" xfId="0" applyFont="1" applyFill="1" applyBorder="1" applyAlignment="1">
      <alignment horizontal="center" vertical="center"/>
    </xf>
    <xf numFmtId="0" fontId="67" fillId="32" borderId="18" xfId="0" applyFont="1" applyFill="1" applyBorder="1" applyAlignment="1">
      <alignment horizontal="center" vertical="center"/>
    </xf>
    <xf numFmtId="3" fontId="71" fillId="0" borderId="0" xfId="65" applyNumberFormat="1" applyFont="1" applyFill="1" applyAlignment="1">
      <alignment horizontal="center" vertical="center"/>
    </xf>
    <xf numFmtId="3" fontId="101" fillId="32" borderId="31" xfId="65" applyNumberFormat="1" applyFont="1" applyFill="1" applyBorder="1" applyAlignment="1">
      <alignment horizontal="center" vertical="center"/>
    </xf>
    <xf numFmtId="3" fontId="101" fillId="32" borderId="32" xfId="65" applyNumberFormat="1" applyFont="1" applyFill="1" applyBorder="1" applyAlignment="1">
      <alignment horizontal="center" vertical="center"/>
    </xf>
    <xf numFmtId="3" fontId="101" fillId="32" borderId="117" xfId="65" applyNumberFormat="1" applyFont="1" applyFill="1" applyBorder="1" applyAlignment="1">
      <alignment horizontal="center" vertical="center"/>
    </xf>
    <xf numFmtId="3" fontId="101" fillId="32" borderId="33" xfId="65" applyNumberFormat="1" applyFont="1" applyFill="1" applyBorder="1" applyAlignment="1">
      <alignment horizontal="center" vertical="center"/>
    </xf>
    <xf numFmtId="3" fontId="101" fillId="32" borderId="0" xfId="65" applyNumberFormat="1" applyFont="1" applyFill="1" applyBorder="1" applyAlignment="1">
      <alignment horizontal="center" vertical="center"/>
    </xf>
    <xf numFmtId="3" fontId="101" fillId="32" borderId="89" xfId="65" applyNumberFormat="1" applyFont="1" applyFill="1" applyBorder="1" applyAlignment="1">
      <alignment horizontal="center" vertical="center"/>
    </xf>
    <xf numFmtId="3" fontId="101" fillId="32" borderId="34" xfId="65" applyNumberFormat="1" applyFont="1" applyFill="1" applyBorder="1" applyAlignment="1">
      <alignment horizontal="center" vertical="center"/>
    </xf>
    <xf numFmtId="3" fontId="101" fillId="32" borderId="35" xfId="65" applyNumberFormat="1" applyFont="1" applyFill="1" applyBorder="1" applyAlignment="1">
      <alignment horizontal="center" vertical="center"/>
    </xf>
    <xf numFmtId="3" fontId="101" fillId="32" borderId="183" xfId="65" applyNumberFormat="1" applyFont="1" applyFill="1" applyBorder="1" applyAlignment="1">
      <alignment horizontal="center" vertical="center"/>
    </xf>
    <xf numFmtId="0" fontId="101" fillId="32" borderId="31" xfId="0" applyFont="1" applyFill="1" applyBorder="1" applyAlignment="1">
      <alignment horizontal="center" vertical="center"/>
    </xf>
    <xf numFmtId="0" fontId="101" fillId="32" borderId="32" xfId="0" applyFont="1" applyFill="1" applyBorder="1" applyAlignment="1">
      <alignment horizontal="center" vertical="center"/>
    </xf>
    <xf numFmtId="0" fontId="101" fillId="32" borderId="101" xfId="0" applyFont="1" applyFill="1" applyBorder="1" applyAlignment="1">
      <alignment horizontal="center" vertical="center"/>
    </xf>
    <xf numFmtId="0" fontId="101" fillId="32" borderId="50" xfId="0" applyFont="1" applyFill="1" applyBorder="1" applyAlignment="1">
      <alignment horizontal="center" vertical="center"/>
    </xf>
    <xf numFmtId="0" fontId="60" fillId="32" borderId="86" xfId="0" applyFont="1" applyFill="1" applyBorder="1" applyAlignment="1">
      <alignment horizontal="center" vertical="center"/>
    </xf>
    <xf numFmtId="0" fontId="60" fillId="32" borderId="84" xfId="0" applyFont="1" applyFill="1" applyBorder="1" applyAlignment="1">
      <alignment horizontal="center" vertical="center"/>
    </xf>
    <xf numFmtId="0" fontId="60" fillId="32" borderId="182" xfId="0" applyFont="1" applyFill="1" applyBorder="1" applyAlignment="1">
      <alignment horizontal="center" vertical="center"/>
    </xf>
    <xf numFmtId="0" fontId="101" fillId="32" borderId="195" xfId="0" applyFont="1" applyFill="1" applyBorder="1" applyAlignment="1">
      <alignment horizontal="center" vertical="center"/>
    </xf>
    <xf numFmtId="0" fontId="101" fillId="32" borderId="117" xfId="0" applyFont="1" applyFill="1" applyBorder="1" applyAlignment="1">
      <alignment horizontal="center" vertical="center"/>
    </xf>
    <xf numFmtId="0" fontId="101" fillId="32" borderId="49" xfId="0" applyFont="1" applyFill="1" applyBorder="1" applyAlignment="1">
      <alignment horizontal="center" vertical="center"/>
    </xf>
    <xf numFmtId="0" fontId="101" fillId="32" borderId="91" xfId="0" applyFont="1" applyFill="1" applyBorder="1" applyAlignment="1">
      <alignment horizontal="center" vertical="center"/>
    </xf>
    <xf numFmtId="3" fontId="46" fillId="0" borderId="4" xfId="65" applyNumberFormat="1" applyFont="1" applyFill="1" applyBorder="1" applyAlignment="1">
      <alignment horizontal="left" vertical="center"/>
    </xf>
    <xf numFmtId="3" fontId="46" fillId="0" borderId="231" xfId="65" applyNumberFormat="1" applyFont="1" applyFill="1" applyBorder="1" applyAlignment="1">
      <alignment horizontal="left" vertical="center"/>
    </xf>
    <xf numFmtId="0" fontId="46" fillId="0" borderId="2" xfId="0" applyFont="1" applyFill="1" applyBorder="1" applyAlignment="1">
      <alignment horizontal="left" vertical="center"/>
    </xf>
    <xf numFmtId="0" fontId="46" fillId="0" borderId="109" xfId="0" applyFont="1" applyFill="1" applyBorder="1" applyAlignment="1">
      <alignment horizontal="left" vertical="center"/>
    </xf>
    <xf numFmtId="0" fontId="46" fillId="0" borderId="26" xfId="0" applyFont="1" applyFill="1" applyBorder="1" applyAlignment="1">
      <alignment horizontal="left" vertical="center"/>
    </xf>
    <xf numFmtId="0" fontId="46" fillId="0" borderId="46" xfId="0" applyFont="1" applyFill="1" applyBorder="1" applyAlignment="1">
      <alignment horizontal="left" vertical="center"/>
    </xf>
    <xf numFmtId="0" fontId="46" fillId="0" borderId="47" xfId="0" applyFont="1" applyFill="1" applyBorder="1" applyAlignment="1">
      <alignment horizontal="left" vertical="center"/>
    </xf>
    <xf numFmtId="0" fontId="46" fillId="0" borderId="196" xfId="0" applyFont="1" applyFill="1" applyBorder="1" applyAlignment="1">
      <alignment horizontal="left" vertical="center"/>
    </xf>
    <xf numFmtId="0" fontId="46" fillId="0" borderId="112" xfId="0" applyFont="1" applyFill="1" applyBorder="1" applyAlignment="1">
      <alignment horizontal="left" vertical="center"/>
    </xf>
    <xf numFmtId="0" fontId="46" fillId="0" borderId="137" xfId="0" applyFont="1" applyFill="1" applyBorder="1" applyAlignment="1">
      <alignment horizontal="left" vertical="center"/>
    </xf>
    <xf numFmtId="0" fontId="46" fillId="0" borderId="138" xfId="0" applyFont="1" applyFill="1" applyBorder="1" applyAlignment="1">
      <alignment horizontal="left" vertical="center"/>
    </xf>
    <xf numFmtId="0" fontId="46" fillId="0" borderId="233" xfId="0" applyFont="1" applyFill="1" applyBorder="1" applyAlignment="1">
      <alignment horizontal="left" vertical="center"/>
    </xf>
    <xf numFmtId="0" fontId="46" fillId="0" borderId="234" xfId="0" applyFont="1" applyFill="1" applyBorder="1" applyAlignment="1">
      <alignment horizontal="left" vertical="center"/>
    </xf>
    <xf numFmtId="0" fontId="46" fillId="0" borderId="224" xfId="0" applyFont="1" applyFill="1" applyBorder="1" applyAlignment="1">
      <alignment horizontal="left" vertical="center"/>
    </xf>
    <xf numFmtId="3" fontId="46" fillId="0" borderId="100" xfId="65" applyNumberFormat="1" applyFont="1" applyFill="1" applyBorder="1" applyAlignment="1">
      <alignment vertical="center"/>
    </xf>
    <xf numFmtId="3" fontId="46" fillId="0" borderId="110" xfId="65" applyNumberFormat="1" applyFont="1" applyFill="1" applyBorder="1" applyAlignment="1">
      <alignment vertical="center"/>
    </xf>
    <xf numFmtId="3" fontId="46" fillId="0" borderId="2" xfId="65" applyNumberFormat="1" applyFont="1" applyFill="1" applyBorder="1" applyAlignment="1">
      <alignment vertical="center"/>
    </xf>
    <xf numFmtId="3" fontId="46" fillId="0" borderId="109" xfId="65" applyNumberFormat="1" applyFont="1" applyFill="1" applyBorder="1" applyAlignment="1">
      <alignment vertical="center"/>
    </xf>
    <xf numFmtId="3" fontId="46" fillId="0" borderId="2" xfId="65" applyNumberFormat="1" applyFont="1" applyFill="1" applyBorder="1" applyAlignment="1">
      <alignment horizontal="left" vertical="center"/>
    </xf>
    <xf numFmtId="3" fontId="46" fillId="0" borderId="109" xfId="65" applyNumberFormat="1" applyFont="1" applyFill="1" applyBorder="1" applyAlignment="1">
      <alignment horizontal="left" vertical="center"/>
    </xf>
    <xf numFmtId="3" fontId="46" fillId="0" borderId="26" xfId="65" applyNumberFormat="1" applyFont="1" applyFill="1" applyBorder="1" applyAlignment="1">
      <alignment horizontal="left" vertical="center"/>
    </xf>
    <xf numFmtId="3" fontId="46" fillId="0" borderId="4" xfId="65" applyNumberFormat="1" applyFont="1" applyFill="1" applyBorder="1" applyAlignment="1">
      <alignment vertical="center"/>
    </xf>
    <xf numFmtId="3" fontId="46" fillId="0" borderId="231" xfId="65" applyNumberFormat="1" applyFont="1" applyFill="1" applyBorder="1" applyAlignment="1">
      <alignment vertical="center"/>
    </xf>
    <xf numFmtId="3" fontId="46" fillId="0" borderId="26" xfId="65" applyNumberFormat="1" applyFont="1" applyFill="1" applyBorder="1" applyAlignment="1">
      <alignment vertical="center"/>
    </xf>
    <xf numFmtId="0" fontId="54" fillId="0" borderId="2" xfId="0" applyFont="1" applyFill="1" applyBorder="1" applyAlignment="1">
      <alignment vertical="center"/>
    </xf>
    <xf numFmtId="3" fontId="46" fillId="0" borderId="98" xfId="65" applyNumberFormat="1" applyFont="1" applyFill="1" applyBorder="1" applyAlignment="1">
      <alignment vertical="center"/>
    </xf>
    <xf numFmtId="3" fontId="46" fillId="0" borderId="47" xfId="65" applyNumberFormat="1" applyFont="1" applyFill="1" applyBorder="1" applyAlignment="1">
      <alignment vertical="center"/>
    </xf>
    <xf numFmtId="3" fontId="46" fillId="0" borderId="196" xfId="65" applyNumberFormat="1" applyFont="1" applyFill="1" applyBorder="1" applyAlignment="1">
      <alignment vertical="center"/>
    </xf>
    <xf numFmtId="3" fontId="67" fillId="32" borderId="31" xfId="65" applyNumberFormat="1" applyFont="1" applyFill="1" applyBorder="1" applyAlignment="1">
      <alignment horizontal="center" vertical="center"/>
    </xf>
    <xf numFmtId="3" fontId="67" fillId="32" borderId="32" xfId="65" applyNumberFormat="1" applyFont="1" applyFill="1" applyBorder="1" applyAlignment="1">
      <alignment horizontal="center" vertical="center"/>
    </xf>
    <xf numFmtId="3" fontId="67" fillId="32" borderId="117" xfId="65" applyNumberFormat="1" applyFont="1" applyFill="1" applyBorder="1" applyAlignment="1">
      <alignment horizontal="center" vertical="center"/>
    </xf>
    <xf numFmtId="3" fontId="67" fillId="32" borderId="33" xfId="65" applyNumberFormat="1" applyFont="1" applyFill="1" applyBorder="1" applyAlignment="1">
      <alignment horizontal="center" vertical="center"/>
    </xf>
    <xf numFmtId="3" fontId="67" fillId="32" borderId="0" xfId="65" applyNumberFormat="1" applyFont="1" applyFill="1" applyBorder="1" applyAlignment="1">
      <alignment horizontal="center" vertical="center"/>
    </xf>
    <xf numFmtId="3" fontId="67" fillId="32" borderId="89" xfId="65" applyNumberFormat="1" applyFont="1" applyFill="1" applyBorder="1" applyAlignment="1">
      <alignment horizontal="center" vertical="center"/>
    </xf>
    <xf numFmtId="3" fontId="67" fillId="32" borderId="34" xfId="65" applyNumberFormat="1" applyFont="1" applyFill="1" applyBorder="1" applyAlignment="1">
      <alignment horizontal="center" vertical="center"/>
    </xf>
    <xf numFmtId="3" fontId="67" fillId="32" borderId="35" xfId="65" applyNumberFormat="1" applyFont="1" applyFill="1" applyBorder="1" applyAlignment="1">
      <alignment horizontal="center" vertical="center"/>
    </xf>
    <xf numFmtId="3" fontId="67" fillId="32" borderId="183" xfId="65" applyNumberFormat="1" applyFont="1" applyFill="1" applyBorder="1" applyAlignment="1">
      <alignment horizontal="center" vertical="center"/>
    </xf>
    <xf numFmtId="3" fontId="46" fillId="0" borderId="31" xfId="65" applyNumberFormat="1" applyFont="1" applyFill="1" applyBorder="1" applyAlignment="1">
      <alignment vertical="center"/>
    </xf>
    <xf numFmtId="3" fontId="46" fillId="0" borderId="32" xfId="65" applyNumberFormat="1" applyFont="1" applyFill="1" applyBorder="1" applyAlignment="1">
      <alignment vertical="center"/>
    </xf>
    <xf numFmtId="3" fontId="46" fillId="0" borderId="117" xfId="65" applyNumberFormat="1" applyFont="1" applyFill="1" applyBorder="1" applyAlignment="1">
      <alignment vertical="center"/>
    </xf>
    <xf numFmtId="3" fontId="46" fillId="0" borderId="137" xfId="65" applyNumberFormat="1" applyFont="1" applyFill="1" applyBorder="1" applyAlignment="1">
      <alignment vertical="center"/>
    </xf>
    <xf numFmtId="3" fontId="46" fillId="0" borderId="138" xfId="65" applyNumberFormat="1" applyFont="1" applyFill="1" applyBorder="1" applyAlignment="1">
      <alignment vertical="center"/>
    </xf>
    <xf numFmtId="3" fontId="46" fillId="0" borderId="104" xfId="65" applyNumberFormat="1" applyFont="1" applyFill="1" applyBorder="1" applyAlignment="1">
      <alignment vertical="center"/>
    </xf>
    <xf numFmtId="3" fontId="46" fillId="0" borderId="116" xfId="65" applyNumberFormat="1" applyFont="1" applyFill="1" applyBorder="1" applyAlignment="1">
      <alignment vertical="center"/>
    </xf>
    <xf numFmtId="3" fontId="46" fillId="29" borderId="104" xfId="65" applyNumberFormat="1" applyFont="1" applyFill="1" applyBorder="1" applyAlignment="1">
      <alignment vertical="center"/>
    </xf>
    <xf numFmtId="3" fontId="46" fillId="29" borderId="116" xfId="65" applyNumberFormat="1" applyFont="1" applyFill="1" applyBorder="1" applyAlignment="1">
      <alignment vertical="center"/>
    </xf>
    <xf numFmtId="3" fontId="46" fillId="29" borderId="234" xfId="65" applyNumberFormat="1" applyFont="1" applyFill="1" applyBorder="1" applyAlignment="1">
      <alignment vertical="center"/>
    </xf>
    <xf numFmtId="3" fontId="46" fillId="29" borderId="224" xfId="65" applyNumberFormat="1" applyFont="1" applyFill="1" applyBorder="1" applyAlignment="1">
      <alignment vertical="center"/>
    </xf>
    <xf numFmtId="3" fontId="106" fillId="32" borderId="90" xfId="65" applyNumberFormat="1" applyFont="1" applyFill="1" applyBorder="1" applyAlignment="1">
      <alignment horizontal="center" vertical="center"/>
    </xf>
    <xf numFmtId="3" fontId="106" fillId="32" borderId="19" xfId="65" applyNumberFormat="1" applyFont="1" applyFill="1" applyBorder="1" applyAlignment="1">
      <alignment horizontal="center" vertical="center"/>
    </xf>
    <xf numFmtId="0" fontId="46" fillId="0" borderId="202" xfId="0" applyFont="1" applyFill="1" applyBorder="1" applyAlignment="1">
      <alignment horizontal="left" vertical="center"/>
    </xf>
    <xf numFmtId="0" fontId="46" fillId="0" borderId="4" xfId="0" applyFont="1" applyFill="1" applyBorder="1" applyAlignment="1">
      <alignment horizontal="left" vertical="center"/>
    </xf>
    <xf numFmtId="0" fontId="46" fillId="0" borderId="231" xfId="0" applyFont="1" applyFill="1" applyBorder="1" applyAlignment="1">
      <alignment horizontal="left" vertical="center"/>
    </xf>
    <xf numFmtId="3" fontId="46" fillId="0" borderId="99" xfId="65" applyNumberFormat="1" applyFont="1" applyFill="1" applyBorder="1" applyAlignment="1">
      <alignment vertical="center"/>
    </xf>
    <xf numFmtId="3" fontId="46" fillId="0" borderId="210" xfId="65" applyNumberFormat="1" applyFont="1" applyFill="1" applyBorder="1" applyAlignment="1">
      <alignment vertical="center"/>
    </xf>
    <xf numFmtId="3" fontId="46" fillId="0" borderId="175" xfId="65" applyNumberFormat="1" applyFont="1" applyFill="1" applyBorder="1" applyAlignment="1">
      <alignment vertical="center"/>
    </xf>
    <xf numFmtId="3" fontId="46" fillId="0" borderId="114" xfId="65" applyNumberFormat="1" applyFont="1" applyFill="1" applyBorder="1" applyAlignment="1">
      <alignment vertical="center"/>
    </xf>
    <xf numFmtId="3" fontId="46" fillId="0" borderId="102" xfId="65" applyNumberFormat="1" applyFont="1" applyFill="1" applyBorder="1" applyAlignment="1">
      <alignment vertical="center"/>
    </xf>
    <xf numFmtId="3" fontId="46" fillId="0" borderId="256" xfId="65" applyNumberFormat="1" applyFont="1" applyFill="1" applyBorder="1" applyAlignment="1">
      <alignment vertical="center"/>
    </xf>
    <xf numFmtId="3" fontId="46" fillId="0" borderId="257" xfId="65" applyNumberFormat="1" applyFont="1" applyFill="1" applyBorder="1" applyAlignment="1">
      <alignment vertical="center"/>
    </xf>
    <xf numFmtId="3" fontId="46" fillId="0" borderId="258" xfId="65" applyNumberFormat="1" applyFont="1" applyFill="1" applyBorder="1" applyAlignment="1">
      <alignment vertical="center"/>
    </xf>
    <xf numFmtId="0" fontId="101" fillId="32" borderId="223" xfId="0" applyFont="1" applyFill="1" applyBorder="1" applyAlignment="1">
      <alignment horizontal="center" vertical="center"/>
    </xf>
    <xf numFmtId="0" fontId="101" fillId="32" borderId="17" xfId="0" applyFont="1" applyFill="1" applyBorder="1" applyAlignment="1">
      <alignment horizontal="center" vertical="center"/>
    </xf>
    <xf numFmtId="0" fontId="105" fillId="32" borderId="87" xfId="0" applyFont="1" applyFill="1" applyBorder="1" applyAlignment="1">
      <alignment horizontal="center" vertical="center"/>
    </xf>
    <xf numFmtId="0" fontId="105" fillId="32" borderId="18" xfId="0" applyFont="1" applyFill="1" applyBorder="1" applyAlignment="1">
      <alignment horizontal="center" vertical="center"/>
    </xf>
    <xf numFmtId="0" fontId="46" fillId="0" borderId="99" xfId="0" applyFont="1" applyFill="1" applyBorder="1" applyAlignment="1">
      <alignment vertical="center"/>
    </xf>
    <xf numFmtId="0" fontId="46" fillId="0" borderId="100" xfId="0" applyFont="1" applyFill="1" applyBorder="1" applyAlignment="1">
      <alignment vertical="center"/>
    </xf>
    <xf numFmtId="0" fontId="46" fillId="0" borderId="110" xfId="0" applyFont="1" applyFill="1" applyBorder="1" applyAlignment="1">
      <alignment vertical="center"/>
    </xf>
    <xf numFmtId="0" fontId="40" fillId="0" borderId="0" xfId="0" applyFont="1" applyFill="1" applyAlignment="1">
      <alignment vertical="top"/>
    </xf>
    <xf numFmtId="180" fontId="46" fillId="0" borderId="32" xfId="0" applyNumberFormat="1" applyFont="1" applyFill="1" applyBorder="1" applyAlignment="1">
      <alignment vertical="center" shrinkToFit="1"/>
    </xf>
    <xf numFmtId="180" fontId="46" fillId="0" borderId="35" xfId="0" applyNumberFormat="1" applyFont="1" applyFill="1" applyBorder="1" applyAlignment="1">
      <alignment vertical="center" shrinkToFit="1"/>
    </xf>
    <xf numFmtId="3" fontId="40" fillId="0" borderId="0" xfId="65" applyNumberFormat="1" applyFont="1" applyFill="1" applyAlignment="1">
      <alignment vertical="top"/>
    </xf>
    <xf numFmtId="3" fontId="40" fillId="0" borderId="0" xfId="65" applyNumberFormat="1" applyFont="1" applyFill="1" applyBorder="1" applyAlignment="1">
      <alignment horizontal="left" vertical="top"/>
    </xf>
    <xf numFmtId="0" fontId="40" fillId="0" borderId="0" xfId="0" applyFont="1" applyFill="1" applyAlignment="1">
      <alignment vertical="top" wrapText="1"/>
    </xf>
    <xf numFmtId="0" fontId="54" fillId="0" borderId="0" xfId="0" applyFont="1" applyFill="1" applyAlignment="1">
      <alignment vertical="top" wrapText="1"/>
    </xf>
    <xf numFmtId="0" fontId="46" fillId="0" borderId="31" xfId="0" applyFont="1" applyFill="1" applyBorder="1" applyAlignment="1">
      <alignment vertical="center" wrapText="1"/>
    </xf>
    <xf numFmtId="0" fontId="46" fillId="0" borderId="117" xfId="0" applyFont="1" applyFill="1" applyBorder="1" applyAlignment="1">
      <alignment vertical="center" wrapText="1"/>
    </xf>
    <xf numFmtId="0" fontId="46" fillId="0" borderId="34" xfId="0" applyFont="1" applyFill="1" applyBorder="1" applyAlignment="1">
      <alignment vertical="center" wrapText="1"/>
    </xf>
    <xf numFmtId="0" fontId="46" fillId="0" borderId="183" xfId="0" applyFont="1" applyFill="1" applyBorder="1" applyAlignment="1">
      <alignment vertical="center" wrapText="1"/>
    </xf>
    <xf numFmtId="0" fontId="54" fillId="0" borderId="0" xfId="0" applyFont="1" applyFill="1" applyAlignment="1">
      <alignment vertical="top"/>
    </xf>
    <xf numFmtId="3" fontId="40" fillId="0" borderId="0" xfId="65" applyNumberFormat="1" applyFont="1" applyFill="1" applyAlignment="1">
      <alignment vertical="top" wrapText="1"/>
    </xf>
    <xf numFmtId="0" fontId="46" fillId="29" borderId="187" xfId="0" applyFont="1" applyFill="1" applyBorder="1" applyAlignment="1">
      <alignment horizontal="left" vertical="center" textRotation="255"/>
    </xf>
    <xf numFmtId="0" fontId="46" fillId="29" borderId="211" xfId="0" applyFont="1" applyFill="1" applyBorder="1" applyAlignment="1"/>
    <xf numFmtId="176" fontId="62" fillId="29" borderId="225" xfId="0" applyNumberFormat="1" applyFont="1" applyFill="1" applyBorder="1" applyAlignment="1">
      <alignment horizontal="right" vertical="center"/>
    </xf>
    <xf numFmtId="176" fontId="62" fillId="29" borderId="189" xfId="0" applyNumberFormat="1" applyFont="1" applyFill="1" applyBorder="1" applyAlignment="1">
      <alignment horizontal="right" vertical="center"/>
    </xf>
    <xf numFmtId="0" fontId="46" fillId="29" borderId="188" xfId="0" applyFont="1" applyFill="1" applyBorder="1" applyAlignment="1"/>
    <xf numFmtId="0" fontId="46" fillId="29" borderId="103" xfId="0" applyFont="1" applyFill="1" applyBorder="1" applyAlignment="1"/>
    <xf numFmtId="0" fontId="46" fillId="29" borderId="190" xfId="0" applyFont="1" applyFill="1" applyBorder="1" applyAlignment="1"/>
    <xf numFmtId="0" fontId="46" fillId="29" borderId="105" xfId="0" applyFont="1" applyFill="1" applyBorder="1" applyAlignment="1"/>
    <xf numFmtId="3" fontId="65" fillId="0" borderId="0" xfId="65" applyNumberFormat="1" applyFont="1" applyFill="1" applyAlignment="1">
      <alignment horizontal="left" vertical="center"/>
    </xf>
    <xf numFmtId="0" fontId="66" fillId="32" borderId="28" xfId="0" applyFont="1" applyFill="1" applyBorder="1" applyAlignment="1">
      <alignment horizontal="center" vertical="center" wrapText="1"/>
    </xf>
    <xf numFmtId="0" fontId="66" fillId="32" borderId="29" xfId="0" applyFont="1" applyFill="1" applyBorder="1" applyAlignment="1">
      <alignment horizontal="center" vertical="center"/>
    </xf>
    <xf numFmtId="0" fontId="66" fillId="32" borderId="22" xfId="0" applyFont="1" applyFill="1" applyBorder="1" applyAlignment="1">
      <alignment horizontal="center" vertical="center"/>
    </xf>
    <xf numFmtId="0" fontId="66" fillId="32" borderId="23" xfId="0" applyFont="1" applyFill="1" applyBorder="1" applyAlignment="1">
      <alignment horizontal="center" vertical="center"/>
    </xf>
    <xf numFmtId="0" fontId="66" fillId="32" borderId="30" xfId="0" applyFont="1" applyFill="1" applyBorder="1" applyAlignment="1">
      <alignment horizontal="center" vertical="center"/>
    </xf>
    <xf numFmtId="0" fontId="66" fillId="32" borderId="24" xfId="0" applyFont="1" applyFill="1" applyBorder="1" applyAlignment="1">
      <alignment horizontal="center" vertical="center"/>
    </xf>
    <xf numFmtId="0" fontId="66" fillId="32" borderId="86" xfId="0" applyFont="1" applyFill="1" applyBorder="1" applyAlignment="1">
      <alignment horizontal="center" vertical="center"/>
    </xf>
    <xf numFmtId="0" fontId="66" fillId="32" borderId="182" xfId="0" applyFont="1" applyFill="1" applyBorder="1" applyAlignment="1">
      <alignment horizontal="center" vertical="center"/>
    </xf>
    <xf numFmtId="0" fontId="66" fillId="32" borderId="202" xfId="0" applyFont="1" applyFill="1" applyBorder="1" applyAlignment="1">
      <alignment horizontal="center" vertical="center" wrapText="1"/>
    </xf>
    <xf numFmtId="0" fontId="66" fillId="32" borderId="231" xfId="0" applyFont="1" applyFill="1" applyBorder="1" applyAlignment="1">
      <alignment horizontal="center" vertical="center" wrapText="1"/>
    </xf>
    <xf numFmtId="0" fontId="54" fillId="0" borderId="46" xfId="0" applyFont="1" applyFill="1" applyBorder="1" applyAlignment="1">
      <alignment vertical="center" shrinkToFit="1"/>
    </xf>
    <xf numFmtId="0" fontId="54" fillId="0" borderId="45" xfId="0" applyFont="1" applyFill="1" applyBorder="1" applyAlignment="1">
      <alignment vertical="center" shrinkToFit="1"/>
    </xf>
    <xf numFmtId="3" fontId="46" fillId="0" borderId="34" xfId="65" applyNumberFormat="1" applyFont="1" applyFill="1" applyBorder="1" applyAlignment="1">
      <alignment horizontal="left" vertical="center"/>
    </xf>
    <xf numFmtId="0" fontId="54" fillId="0" borderId="35" xfId="0" applyFont="1" applyFill="1" applyBorder="1" applyAlignment="1">
      <alignment horizontal="left" vertical="center"/>
    </xf>
    <xf numFmtId="3" fontId="40" fillId="0" borderId="0" xfId="65" applyNumberFormat="1" applyFont="1" applyFill="1" applyBorder="1" applyAlignment="1">
      <alignment vertical="top"/>
    </xf>
    <xf numFmtId="0" fontId="50" fillId="0" borderId="0" xfId="0" applyFont="1" applyFill="1" applyAlignment="1"/>
    <xf numFmtId="3" fontId="66" fillId="32" borderId="212" xfId="65" applyNumberFormat="1" applyFont="1" applyFill="1" applyBorder="1" applyAlignment="1">
      <alignment horizontal="center" vertical="center"/>
    </xf>
    <xf numFmtId="0" fontId="66" fillId="32" borderId="1" xfId="0" applyFont="1" applyFill="1" applyBorder="1" applyAlignment="1">
      <alignment horizontal="center" vertical="center"/>
    </xf>
    <xf numFmtId="0" fontId="66" fillId="32" borderId="181" xfId="0" applyFont="1" applyFill="1" applyBorder="1" applyAlignment="1">
      <alignment horizontal="center" vertical="center"/>
    </xf>
    <xf numFmtId="0" fontId="54" fillId="0" borderId="46" xfId="0" applyFont="1" applyFill="1" applyBorder="1" applyAlignment="1">
      <alignment vertical="center"/>
    </xf>
    <xf numFmtId="0" fontId="54" fillId="0" borderId="45" xfId="0" applyFont="1" applyFill="1" applyBorder="1" applyAlignment="1">
      <alignment vertical="center"/>
    </xf>
    <xf numFmtId="0" fontId="66" fillId="32" borderId="212" xfId="0" applyFont="1" applyFill="1" applyBorder="1" applyAlignment="1">
      <alignment horizontal="center" vertical="center"/>
    </xf>
    <xf numFmtId="0" fontId="44" fillId="0" borderId="27" xfId="0" applyFont="1" applyFill="1" applyBorder="1" applyAlignment="1">
      <alignment horizontal="left" vertical="center"/>
    </xf>
    <xf numFmtId="0" fontId="66" fillId="32" borderId="31" xfId="0" applyFont="1" applyFill="1" applyBorder="1" applyAlignment="1">
      <alignment horizontal="center" vertical="center"/>
    </xf>
    <xf numFmtId="0" fontId="66" fillId="32" borderId="32" xfId="0" applyFont="1" applyFill="1" applyBorder="1" applyAlignment="1">
      <alignment horizontal="center" vertical="center"/>
    </xf>
    <xf numFmtId="0" fontId="66" fillId="32" borderId="205" xfId="0" applyFont="1" applyFill="1" applyBorder="1" applyAlignment="1">
      <alignment horizontal="center" vertical="center"/>
    </xf>
    <xf numFmtId="0" fontId="66" fillId="32" borderId="34" xfId="0" applyFont="1" applyFill="1" applyBorder="1" applyAlignment="1">
      <alignment horizontal="center" vertical="center"/>
    </xf>
    <xf numFmtId="0" fontId="66" fillId="32" borderId="35" xfId="0" applyFont="1" applyFill="1" applyBorder="1" applyAlignment="1">
      <alignment horizontal="center" vertical="center"/>
    </xf>
    <xf numFmtId="0" fontId="66" fillId="32" borderId="194" xfId="0" applyFont="1" applyFill="1" applyBorder="1" applyAlignment="1">
      <alignment horizontal="center" vertical="center"/>
    </xf>
    <xf numFmtId="0" fontId="66" fillId="32" borderId="195" xfId="0" applyFont="1" applyFill="1" applyBorder="1" applyAlignment="1">
      <alignment horizontal="center" vertical="center"/>
    </xf>
    <xf numFmtId="0" fontId="66" fillId="32" borderId="108" xfId="0" applyFont="1" applyFill="1" applyBorder="1" applyAlignment="1">
      <alignment horizontal="center" vertical="center"/>
    </xf>
    <xf numFmtId="0" fontId="66" fillId="32" borderId="90" xfId="0" applyFont="1" applyFill="1" applyBorder="1" applyAlignment="1">
      <alignment horizontal="center" vertical="center"/>
    </xf>
    <xf numFmtId="0" fontId="66" fillId="32" borderId="189" xfId="0" applyFont="1" applyFill="1" applyBorder="1" applyAlignment="1">
      <alignment horizontal="center" vertical="center"/>
    </xf>
    <xf numFmtId="0" fontId="44" fillId="0" borderId="35" xfId="0" applyFont="1" applyFill="1" applyBorder="1" applyAlignment="1">
      <alignment horizontal="left" vertical="center"/>
    </xf>
    <xf numFmtId="0" fontId="0" fillId="0" borderId="100" xfId="0" applyFill="1" applyBorder="1" applyAlignment="1">
      <alignment vertical="center"/>
    </xf>
    <xf numFmtId="0" fontId="0" fillId="0" borderId="185" xfId="0" applyFill="1" applyBorder="1" applyAlignment="1">
      <alignment vertical="center"/>
    </xf>
    <xf numFmtId="0" fontId="44" fillId="0" borderId="35" xfId="0" quotePrefix="1" applyFont="1" applyFill="1" applyBorder="1" applyAlignment="1">
      <alignment horizontal="left" vertical="center"/>
    </xf>
    <xf numFmtId="0" fontId="44" fillId="0" borderId="194" xfId="0" quotePrefix="1" applyFont="1" applyFill="1" applyBorder="1" applyAlignment="1">
      <alignment horizontal="left" vertical="center"/>
    </xf>
    <xf numFmtId="0" fontId="54" fillId="0" borderId="117" xfId="0" applyFont="1" applyFill="1" applyBorder="1" applyAlignment="1">
      <alignment vertical="center" shrinkToFit="1"/>
    </xf>
    <xf numFmtId="0" fontId="54" fillId="0" borderId="34" xfId="0" applyFont="1" applyFill="1" applyBorder="1" applyAlignment="1">
      <alignment vertical="center" shrinkToFit="1"/>
    </xf>
    <xf numFmtId="0" fontId="54" fillId="0" borderId="183" xfId="0" applyFont="1" applyFill="1" applyBorder="1" applyAlignment="1">
      <alignment vertical="center" shrinkToFit="1"/>
    </xf>
    <xf numFmtId="0" fontId="46" fillId="0" borderId="212" xfId="0" applyFont="1" applyFill="1" applyBorder="1" applyAlignment="1">
      <alignment horizontal="center" vertical="center"/>
    </xf>
    <xf numFmtId="0" fontId="46" fillId="0" borderId="1" xfId="0" applyFont="1" applyFill="1" applyBorder="1" applyAlignment="1">
      <alignment horizontal="center" vertical="center"/>
    </xf>
    <xf numFmtId="0" fontId="46" fillId="0" borderId="186" xfId="0" applyFont="1" applyFill="1" applyBorder="1" applyAlignment="1">
      <alignment horizontal="center" vertical="center"/>
    </xf>
    <xf numFmtId="0" fontId="46" fillId="0" borderId="181" xfId="0" applyFont="1" applyFill="1" applyBorder="1" applyAlignment="1">
      <alignment horizontal="center" vertical="center"/>
    </xf>
    <xf numFmtId="0" fontId="66" fillId="32" borderId="186" xfId="0" applyFont="1" applyFill="1" applyBorder="1" applyAlignment="1">
      <alignment horizontal="center" vertical="center"/>
    </xf>
    <xf numFmtId="0" fontId="44" fillId="0" borderId="183" xfId="0" applyFont="1" applyFill="1" applyBorder="1" applyAlignment="1">
      <alignment horizontal="left" vertical="center"/>
    </xf>
    <xf numFmtId="3" fontId="33" fillId="0" borderId="0" xfId="65" applyNumberFormat="1" applyFont="1" applyFill="1" applyAlignment="1">
      <alignment vertical="top"/>
    </xf>
    <xf numFmtId="3" fontId="33" fillId="0" borderId="0" xfId="65" applyNumberFormat="1" applyFont="1" applyFill="1" applyBorder="1" applyAlignment="1">
      <alignment horizontal="left" vertical="top"/>
    </xf>
    <xf numFmtId="0" fontId="33" fillId="0" borderId="0" xfId="0" applyFont="1" applyFill="1" applyAlignment="1">
      <alignment horizontal="left" vertical="top"/>
    </xf>
    <xf numFmtId="0" fontId="44" fillId="0" borderId="31" xfId="0" applyFont="1" applyFill="1" applyBorder="1" applyAlignment="1">
      <alignment vertical="center" wrapText="1"/>
    </xf>
    <xf numFmtId="0" fontId="44" fillId="0" borderId="117" xfId="0" applyFont="1" applyFill="1" applyBorder="1" applyAlignment="1">
      <alignment vertical="center" wrapText="1"/>
    </xf>
    <xf numFmtId="0" fontId="44" fillId="0" borderId="183" xfId="0" applyFont="1" applyFill="1" applyBorder="1" applyAlignment="1">
      <alignment vertical="center" wrapText="1"/>
    </xf>
    <xf numFmtId="3" fontId="33" fillId="0" borderId="0" xfId="65" applyNumberFormat="1" applyFont="1" applyFill="1" applyAlignment="1">
      <alignment vertical="top" wrapText="1"/>
    </xf>
    <xf numFmtId="0" fontId="0" fillId="0" borderId="0" xfId="0" applyFont="1" applyFill="1" applyAlignment="1">
      <alignment horizontal="center" vertical="center"/>
    </xf>
    <xf numFmtId="0" fontId="57" fillId="32" borderId="223" xfId="0" applyFont="1" applyFill="1" applyBorder="1" applyAlignment="1">
      <alignment horizontal="center" vertical="center"/>
    </xf>
    <xf numFmtId="0" fontId="57" fillId="32" borderId="190" xfId="0" applyFont="1" applyFill="1" applyBorder="1" applyAlignment="1">
      <alignment horizontal="center" vertical="center"/>
    </xf>
    <xf numFmtId="0" fontId="57" fillId="32" borderId="206" xfId="0" applyFont="1" applyFill="1" applyBorder="1" applyAlignment="1">
      <alignment horizontal="center" vertical="center"/>
    </xf>
    <xf numFmtId="0" fontId="57" fillId="32" borderId="4" xfId="0" applyFont="1" applyFill="1" applyBorder="1" applyAlignment="1">
      <alignment horizontal="center" vertical="center"/>
    </xf>
    <xf numFmtId="0" fontId="53" fillId="32" borderId="107" xfId="0" applyFont="1" applyFill="1" applyBorder="1" applyAlignment="1">
      <alignment horizontal="center" vertical="center" wrapText="1"/>
    </xf>
    <xf numFmtId="0" fontId="57" fillId="32" borderId="100" xfId="0" applyFont="1" applyFill="1" applyBorder="1" applyAlignment="1">
      <alignment horizontal="center" vertical="center" wrapText="1"/>
    </xf>
    <xf numFmtId="0" fontId="44" fillId="0" borderId="212" xfId="0" applyFont="1" applyFill="1" applyBorder="1" applyAlignment="1">
      <alignment horizontal="center" vertical="center"/>
    </xf>
    <xf numFmtId="0" fontId="44"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33" fillId="0" borderId="0" xfId="0" applyFont="1" applyFill="1" applyBorder="1" applyAlignment="1">
      <alignment horizontal="left" vertical="top"/>
    </xf>
  </cellXfs>
  <cellStyles count="7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omma [0]_laroux" xfId="20" xr:uid="{00000000-0005-0000-0000-000013000000}"/>
    <cellStyle name="Comma_laroux" xfId="21" xr:uid="{00000000-0005-0000-0000-000014000000}"/>
    <cellStyle name="Currency [0]_laroux" xfId="22" xr:uid="{00000000-0005-0000-0000-000015000000}"/>
    <cellStyle name="Currency_laroux" xfId="23" xr:uid="{00000000-0005-0000-0000-000016000000}"/>
    <cellStyle name="entry" xfId="24" xr:uid="{00000000-0005-0000-0000-000017000000}"/>
    <cellStyle name="Grey" xfId="25" xr:uid="{00000000-0005-0000-0000-000018000000}"/>
    <cellStyle name="Header1" xfId="26" xr:uid="{00000000-0005-0000-0000-000019000000}"/>
    <cellStyle name="Header2" xfId="27" xr:uid="{00000000-0005-0000-0000-00001A000000}"/>
    <cellStyle name="Input [yellow]" xfId="28" xr:uid="{00000000-0005-0000-0000-00001B000000}"/>
    <cellStyle name="Normal - Style1" xfId="29" xr:uid="{00000000-0005-0000-0000-00001C000000}"/>
    <cellStyle name="Normal_#18-Internet" xfId="30" xr:uid="{00000000-0005-0000-0000-00001D000000}"/>
    <cellStyle name="Percent [2]" xfId="31" xr:uid="{00000000-0005-0000-0000-00001E000000}"/>
    <cellStyle name="price" xfId="32" xr:uid="{00000000-0005-0000-0000-00001F000000}"/>
    <cellStyle name="revised" xfId="33" xr:uid="{00000000-0005-0000-0000-000020000000}"/>
    <cellStyle name="s]_x000d__x000a_load=_x000d__x000a_Beep=yes_x000d__x000a_NullPort=None_x000d__x000a_BorderWidth=3_x000d__x000a_CursorBlinkRate=530_x000d__x000a_DoubleClickSpeed=452_x000d__x000a_Programs=com exe bat pif_x000d_" xfId="34" xr:uid="{00000000-0005-0000-0000-000021000000}"/>
    <cellStyle name="section" xfId="35" xr:uid="{00000000-0005-0000-0000-000022000000}"/>
    <cellStyle name="subhead" xfId="36" xr:uid="{00000000-0005-0000-0000-000023000000}"/>
    <cellStyle name="title" xfId="37" xr:uid="{00000000-0005-0000-0000-000024000000}"/>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スタイル 1" xfId="44" xr:uid="{00000000-0005-0000-0000-00002B000000}"/>
    <cellStyle name="スタイル 10" xfId="45" xr:uid="{00000000-0005-0000-0000-00002C000000}"/>
    <cellStyle name="スタイル 11" xfId="46" xr:uid="{00000000-0005-0000-0000-00002D000000}"/>
    <cellStyle name="スタイル 12" xfId="47" xr:uid="{00000000-0005-0000-0000-00002E000000}"/>
    <cellStyle name="スタイル 2" xfId="48" xr:uid="{00000000-0005-0000-0000-00002F000000}"/>
    <cellStyle name="スタイル 3" xfId="49" xr:uid="{00000000-0005-0000-0000-000030000000}"/>
    <cellStyle name="スタイル 4" xfId="50" xr:uid="{00000000-0005-0000-0000-000031000000}"/>
    <cellStyle name="スタイル 5" xfId="51" xr:uid="{00000000-0005-0000-0000-000032000000}"/>
    <cellStyle name="スタイル 6" xfId="52" xr:uid="{00000000-0005-0000-0000-000033000000}"/>
    <cellStyle name="スタイル 7" xfId="53" xr:uid="{00000000-0005-0000-0000-000034000000}"/>
    <cellStyle name="スタイル 8" xfId="54" xr:uid="{00000000-0005-0000-0000-000035000000}"/>
    <cellStyle name="スタイル 9" xfId="55" xr:uid="{00000000-0005-0000-0000-000036000000}"/>
    <cellStyle name="タイトル" xfId="56" builtinId="15" customBuiltin="1"/>
    <cellStyle name="チェック セル" xfId="57" builtinId="23" customBuiltin="1"/>
    <cellStyle name="どちらでもない" xfId="58" builtinId="28" customBuiltin="1"/>
    <cellStyle name="パーセント" xfId="59" builtinId="5"/>
    <cellStyle name="メモ" xfId="60" builtinId="10" customBuiltin="1"/>
    <cellStyle name="リンク セル" xfId="61" builtinId="24" customBuiltin="1"/>
    <cellStyle name="悪い" xfId="62" builtinId="27" customBuiltin="1"/>
    <cellStyle name="計算" xfId="63" builtinId="22" customBuiltin="1"/>
    <cellStyle name="警告文" xfId="64" builtinId="11" customBuiltin="1"/>
    <cellStyle name="桁区切り" xfId="65" builtinId="6"/>
    <cellStyle name="見出し 1" xfId="66" builtinId="16" customBuiltin="1"/>
    <cellStyle name="見出し 2" xfId="67" builtinId="17" customBuiltin="1"/>
    <cellStyle name="見出し 3" xfId="68" builtinId="18" customBuiltin="1"/>
    <cellStyle name="見出し 4" xfId="69" builtinId="19" customBuiltin="1"/>
    <cellStyle name="集計" xfId="70" builtinId="25" customBuiltin="1"/>
    <cellStyle name="出力" xfId="71" builtinId="21" customBuiltin="1"/>
    <cellStyle name="説明文" xfId="72" builtinId="53" customBuiltin="1"/>
    <cellStyle name="入力" xfId="73" builtinId="20" customBuiltin="1"/>
    <cellStyle name="標準" xfId="0" builtinId="0"/>
    <cellStyle name="未定義" xfId="74" xr:uid="{00000000-0005-0000-0000-00004A000000}"/>
    <cellStyle name="良い" xfId="75" builtinId="26" customBuiltin="1"/>
  </cellStyles>
  <dxfs count="1">
    <dxf>
      <font>
        <condense val="0"/>
        <extend val="0"/>
        <color indexed="55"/>
      </font>
      <fill>
        <patternFill>
          <bgColor indexed="5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9525</xdr:colOff>
      <xdr:row>7</xdr:row>
      <xdr:rowOff>0</xdr:rowOff>
    </xdr:to>
    <xdr:sp macro="" textlink="">
      <xdr:nvSpPr>
        <xdr:cNvPr id="19213" name="Line 8">
          <a:extLst>
            <a:ext uri="{FF2B5EF4-FFF2-40B4-BE49-F238E27FC236}">
              <a16:creationId xmlns:a16="http://schemas.microsoft.com/office/drawing/2014/main" id="{00000000-0008-0000-0000-00000D4B0000}"/>
            </a:ext>
          </a:extLst>
        </xdr:cNvPr>
        <xdr:cNvSpPr>
          <a:spLocks noChangeShapeType="1"/>
        </xdr:cNvSpPr>
      </xdr:nvSpPr>
      <xdr:spPr bwMode="auto">
        <a:xfrm>
          <a:off x="752475" y="1219200"/>
          <a:ext cx="613410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13</xdr:row>
      <xdr:rowOff>0</xdr:rowOff>
    </xdr:from>
    <xdr:to>
      <xdr:col>10</xdr:col>
      <xdr:colOff>0</xdr:colOff>
      <xdr:row>13</xdr:row>
      <xdr:rowOff>0</xdr:rowOff>
    </xdr:to>
    <xdr:sp macro="" textlink="">
      <xdr:nvSpPr>
        <xdr:cNvPr id="19214" name="Line 9">
          <a:extLst>
            <a:ext uri="{FF2B5EF4-FFF2-40B4-BE49-F238E27FC236}">
              <a16:creationId xmlns:a16="http://schemas.microsoft.com/office/drawing/2014/main" id="{00000000-0008-0000-0000-00000E4B0000}"/>
            </a:ext>
          </a:extLst>
        </xdr:cNvPr>
        <xdr:cNvSpPr>
          <a:spLocks noChangeShapeType="1"/>
        </xdr:cNvSpPr>
      </xdr:nvSpPr>
      <xdr:spPr bwMode="auto">
        <a:xfrm>
          <a:off x="742950" y="3371850"/>
          <a:ext cx="613410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13</xdr:row>
      <xdr:rowOff>228600</xdr:rowOff>
    </xdr:from>
    <xdr:to>
      <xdr:col>32</xdr:col>
      <xdr:colOff>0</xdr:colOff>
      <xdr:row>13</xdr:row>
      <xdr:rowOff>228600</xdr:rowOff>
    </xdr:to>
    <xdr:sp macro="" textlink="">
      <xdr:nvSpPr>
        <xdr:cNvPr id="2" name="Text Box 1">
          <a:extLst>
            <a:ext uri="{FF2B5EF4-FFF2-40B4-BE49-F238E27FC236}">
              <a16:creationId xmlns:a16="http://schemas.microsoft.com/office/drawing/2014/main" id="{00000000-0008-0000-0700-00001B3C0000}"/>
            </a:ext>
          </a:extLst>
        </xdr:cNvPr>
        <xdr:cNvSpPr txBox="1">
          <a:spLocks noChangeArrowheads="1"/>
        </xdr:cNvSpPr>
      </xdr:nvSpPr>
      <xdr:spPr bwMode="auto">
        <a:xfrm>
          <a:off x="24965025" y="50006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32</xdr:col>
      <xdr:colOff>0</xdr:colOff>
      <xdr:row>13</xdr:row>
      <xdr:rowOff>228600</xdr:rowOff>
    </xdr:from>
    <xdr:to>
      <xdr:col>32</xdr:col>
      <xdr:colOff>0</xdr:colOff>
      <xdr:row>13</xdr:row>
      <xdr:rowOff>228600</xdr:rowOff>
    </xdr:to>
    <xdr:sp macro="" textlink="">
      <xdr:nvSpPr>
        <xdr:cNvPr id="3" name="Text Box 2">
          <a:extLst>
            <a:ext uri="{FF2B5EF4-FFF2-40B4-BE49-F238E27FC236}">
              <a16:creationId xmlns:a16="http://schemas.microsoft.com/office/drawing/2014/main" id="{00000000-0008-0000-0700-00001C3C0000}"/>
            </a:ext>
          </a:extLst>
        </xdr:cNvPr>
        <xdr:cNvSpPr txBox="1">
          <a:spLocks noChangeArrowheads="1"/>
        </xdr:cNvSpPr>
      </xdr:nvSpPr>
      <xdr:spPr bwMode="auto">
        <a:xfrm>
          <a:off x="24965025" y="50006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504716</xdr:colOff>
      <xdr:row>101</xdr:row>
      <xdr:rowOff>166478</xdr:rowOff>
    </xdr:from>
    <xdr:to>
      <xdr:col>14</xdr:col>
      <xdr:colOff>238016</xdr:colOff>
      <xdr:row>114</xdr:row>
      <xdr:rowOff>227723</xdr:rowOff>
    </xdr:to>
    <xdr:grpSp>
      <xdr:nvGrpSpPr>
        <xdr:cNvPr id="102023" name="グループ化 32">
          <a:extLst>
            <a:ext uri="{FF2B5EF4-FFF2-40B4-BE49-F238E27FC236}">
              <a16:creationId xmlns:a16="http://schemas.microsoft.com/office/drawing/2014/main" id="{00000000-0008-0000-0E00-0000878E0100}"/>
            </a:ext>
          </a:extLst>
        </xdr:cNvPr>
        <xdr:cNvGrpSpPr>
          <a:grpSpLocks/>
        </xdr:cNvGrpSpPr>
      </xdr:nvGrpSpPr>
      <xdr:grpSpPr bwMode="auto">
        <a:xfrm>
          <a:off x="1990616" y="23855153"/>
          <a:ext cx="7829550" cy="2613945"/>
          <a:chOff x="2453645" y="6828156"/>
          <a:chExt cx="6634319" cy="3001645"/>
        </a:xfrm>
      </xdr:grpSpPr>
      <xdr:pic>
        <xdr:nvPicPr>
          <xdr:cNvPr id="102032" name="Picture 1">
            <a:extLst>
              <a:ext uri="{FF2B5EF4-FFF2-40B4-BE49-F238E27FC236}">
                <a16:creationId xmlns:a16="http://schemas.microsoft.com/office/drawing/2014/main" id="{00000000-0008-0000-0E00-0000908E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3645" y="7315199"/>
            <a:ext cx="6634319"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直線コネクタ 3">
            <a:extLst>
              <a:ext uri="{FF2B5EF4-FFF2-40B4-BE49-F238E27FC236}">
                <a16:creationId xmlns:a16="http://schemas.microsoft.com/office/drawing/2014/main" id="{00000000-0008-0000-0E00-000004000000}"/>
              </a:ext>
            </a:extLst>
          </xdr:cNvPr>
          <xdr:cNvCxnSpPr/>
        </xdr:nvCxnSpPr>
        <xdr:spPr>
          <a:xfrm>
            <a:off x="4051410" y="6828156"/>
            <a:ext cx="0" cy="2742360"/>
          </a:xfrm>
          <a:prstGeom prst="line">
            <a:avLst/>
          </a:prstGeom>
          <a:ln w="254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0E00-000005000000}"/>
              </a:ext>
            </a:extLst>
          </xdr:cNvPr>
          <xdr:cNvCxnSpPr/>
        </xdr:nvCxnSpPr>
        <xdr:spPr>
          <a:xfrm>
            <a:off x="4739492" y="6858001"/>
            <a:ext cx="0" cy="2742360"/>
          </a:xfrm>
          <a:prstGeom prst="line">
            <a:avLst/>
          </a:prstGeom>
          <a:ln w="254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0E00-000006000000}"/>
              </a:ext>
            </a:extLst>
          </xdr:cNvPr>
          <xdr:cNvCxnSpPr/>
        </xdr:nvCxnSpPr>
        <xdr:spPr>
          <a:xfrm>
            <a:off x="5438177" y="6858001"/>
            <a:ext cx="0" cy="2742360"/>
          </a:xfrm>
          <a:prstGeom prst="line">
            <a:avLst/>
          </a:prstGeom>
          <a:ln w="254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E00-000007000000}"/>
              </a:ext>
            </a:extLst>
          </xdr:cNvPr>
          <xdr:cNvCxnSpPr/>
        </xdr:nvCxnSpPr>
        <xdr:spPr>
          <a:xfrm>
            <a:off x="6124747" y="6858001"/>
            <a:ext cx="0" cy="2742360"/>
          </a:xfrm>
          <a:prstGeom prst="line">
            <a:avLst/>
          </a:prstGeom>
          <a:ln w="254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E00-000008000000}"/>
              </a:ext>
            </a:extLst>
          </xdr:cNvPr>
          <xdr:cNvCxnSpPr/>
        </xdr:nvCxnSpPr>
        <xdr:spPr>
          <a:xfrm>
            <a:off x="6803736" y="6858001"/>
            <a:ext cx="0" cy="2742360"/>
          </a:xfrm>
          <a:prstGeom prst="line">
            <a:avLst/>
          </a:prstGeom>
          <a:ln w="254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E00-000009000000}"/>
              </a:ext>
            </a:extLst>
          </xdr:cNvPr>
          <xdr:cNvCxnSpPr/>
        </xdr:nvCxnSpPr>
        <xdr:spPr>
          <a:xfrm>
            <a:off x="7497888" y="6858001"/>
            <a:ext cx="0" cy="2742360"/>
          </a:xfrm>
          <a:prstGeom prst="line">
            <a:avLst/>
          </a:prstGeom>
          <a:ln w="254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a:off x="3367687" y="9600360"/>
            <a:ext cx="1373140" cy="22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6,183</a:t>
            </a:r>
            <a:endParaRPr kumimoji="1" lang="ja-JP" altLang="en-US" sz="1100">
              <a:latin typeface="+mn-ea"/>
              <a:ea typeface="+mn-ea"/>
            </a:endParaRPr>
          </a:p>
        </xdr:txBody>
      </xdr:sp>
      <xdr:sp macro="" textlink="">
        <xdr:nvSpPr>
          <xdr:cNvPr id="11" name="テキスト ボックス 10">
            <a:extLst>
              <a:ext uri="{FF2B5EF4-FFF2-40B4-BE49-F238E27FC236}">
                <a16:creationId xmlns:a16="http://schemas.microsoft.com/office/drawing/2014/main" id="{00000000-0008-0000-0E00-00000B000000}"/>
              </a:ext>
            </a:extLst>
          </xdr:cNvPr>
          <xdr:cNvSpPr txBox="1"/>
        </xdr:nvSpPr>
        <xdr:spPr>
          <a:xfrm>
            <a:off x="4072365" y="9600360"/>
            <a:ext cx="1365062" cy="22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7,150</a:t>
            </a:r>
            <a:endParaRPr kumimoji="1" lang="ja-JP" altLang="en-US" sz="1100">
              <a:latin typeface="+mn-ea"/>
              <a:ea typeface="+mn-ea"/>
            </a:endParaRPr>
          </a:p>
        </xdr:txBody>
      </xdr:sp>
      <xdr:sp macro="" textlink="">
        <xdr:nvSpPr>
          <xdr:cNvPr id="12" name="テキスト ボックス 11">
            <a:extLst>
              <a:ext uri="{FF2B5EF4-FFF2-40B4-BE49-F238E27FC236}">
                <a16:creationId xmlns:a16="http://schemas.microsoft.com/office/drawing/2014/main" id="{00000000-0008-0000-0E00-00000C000000}"/>
              </a:ext>
            </a:extLst>
          </xdr:cNvPr>
          <xdr:cNvSpPr txBox="1"/>
        </xdr:nvSpPr>
        <xdr:spPr>
          <a:xfrm>
            <a:off x="4777044" y="9600360"/>
            <a:ext cx="1365062" cy="22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8,117</a:t>
            </a:r>
            <a:endParaRPr kumimoji="1" lang="ja-JP" altLang="en-US" sz="1100">
              <a:latin typeface="+mn-ea"/>
              <a:ea typeface="+mn-ea"/>
            </a:endParaRPr>
          </a:p>
        </xdr:txBody>
      </xdr:sp>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5432899" y="9600360"/>
            <a:ext cx="1373140" cy="22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9,083</a:t>
            </a:r>
            <a:endParaRPr kumimoji="1" lang="ja-JP" altLang="en-US" sz="1100">
              <a:latin typeface="+mn-ea"/>
              <a:ea typeface="+mn-ea"/>
            </a:endParaRPr>
          </a:p>
        </xdr:txBody>
      </xdr:sp>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6110415" y="9600360"/>
            <a:ext cx="1373140" cy="22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10,050</a:t>
            </a:r>
            <a:endParaRPr kumimoji="1" lang="ja-JP" altLang="en-US" sz="1100">
              <a:latin typeface="+mn-ea"/>
              <a:ea typeface="+mn-ea"/>
            </a:endParaRPr>
          </a:p>
        </xdr:txBody>
      </xdr:sp>
      <xdr:sp macro="" textlink="">
        <xdr:nvSpPr>
          <xdr:cNvPr id="15" name="テキスト ボックス 14">
            <a:extLst>
              <a:ext uri="{FF2B5EF4-FFF2-40B4-BE49-F238E27FC236}">
                <a16:creationId xmlns:a16="http://schemas.microsoft.com/office/drawing/2014/main" id="{00000000-0008-0000-0E00-00000F000000}"/>
              </a:ext>
            </a:extLst>
          </xdr:cNvPr>
          <xdr:cNvSpPr txBox="1"/>
        </xdr:nvSpPr>
        <xdr:spPr>
          <a:xfrm>
            <a:off x="6815095" y="9600360"/>
            <a:ext cx="1373140" cy="22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11,017</a:t>
            </a:r>
            <a:endParaRPr kumimoji="1" lang="ja-JP" altLang="en-US" sz="1100">
              <a:latin typeface="+mn-ea"/>
              <a:ea typeface="+mn-ea"/>
            </a:endParaRPr>
          </a:p>
        </xdr:txBody>
      </xdr:sp>
    </xdr:grpSp>
    <xdr:clientData/>
  </xdr:twoCellAnchor>
  <xdr:twoCellAnchor>
    <xdr:from>
      <xdr:col>9</xdr:col>
      <xdr:colOff>0</xdr:colOff>
      <xdr:row>115</xdr:row>
      <xdr:rowOff>0</xdr:rowOff>
    </xdr:from>
    <xdr:to>
      <xdr:col>11</xdr:col>
      <xdr:colOff>0</xdr:colOff>
      <xdr:row>116</xdr:row>
      <xdr:rowOff>0</xdr:rowOff>
    </xdr:to>
    <xdr:sp macro="" textlink="">
      <xdr:nvSpPr>
        <xdr:cNvPr id="16" name="テキスト ボックス 15">
          <a:extLst>
            <a:ext uri="{FF2B5EF4-FFF2-40B4-BE49-F238E27FC236}">
              <a16:creationId xmlns:a16="http://schemas.microsoft.com/office/drawing/2014/main" id="{00000000-0008-0000-0E00-000010000000}"/>
            </a:ext>
          </a:extLst>
        </xdr:cNvPr>
        <xdr:cNvSpPr txBox="1"/>
      </xdr:nvSpPr>
      <xdr:spPr>
        <a:xfrm>
          <a:off x="5534025" y="38147625"/>
          <a:ext cx="16192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0.27</a:t>
          </a:r>
          <a:endParaRPr kumimoji="1" lang="ja-JP" altLang="en-US" sz="1100">
            <a:latin typeface="+mn-ea"/>
            <a:ea typeface="+mn-ea"/>
          </a:endParaRPr>
        </a:p>
      </xdr:txBody>
    </xdr:sp>
    <xdr:clientData/>
  </xdr:twoCellAnchor>
  <xdr:twoCellAnchor>
    <xdr:from>
      <xdr:col>10</xdr:col>
      <xdr:colOff>0</xdr:colOff>
      <xdr:row>115</xdr:row>
      <xdr:rowOff>0</xdr:rowOff>
    </xdr:from>
    <xdr:to>
      <xdr:col>12</xdr:col>
      <xdr:colOff>0</xdr:colOff>
      <xdr:row>116</xdr:row>
      <xdr:rowOff>0</xdr:rowOff>
    </xdr:to>
    <xdr:sp macro="" textlink="">
      <xdr:nvSpPr>
        <xdr:cNvPr id="17" name="テキスト ボックス 16">
          <a:extLst>
            <a:ext uri="{FF2B5EF4-FFF2-40B4-BE49-F238E27FC236}">
              <a16:creationId xmlns:a16="http://schemas.microsoft.com/office/drawing/2014/main" id="{00000000-0008-0000-0E00-000011000000}"/>
            </a:ext>
          </a:extLst>
        </xdr:cNvPr>
        <xdr:cNvSpPr txBox="1"/>
      </xdr:nvSpPr>
      <xdr:spPr>
        <a:xfrm>
          <a:off x="6343650" y="38147625"/>
          <a:ext cx="16192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0.82</a:t>
          </a:r>
          <a:endParaRPr kumimoji="1" lang="ja-JP" altLang="en-US" sz="1100">
            <a:latin typeface="+mn-ea"/>
            <a:ea typeface="+mn-ea"/>
          </a:endParaRPr>
        </a:p>
      </xdr:txBody>
    </xdr:sp>
    <xdr:clientData/>
  </xdr:twoCellAnchor>
  <xdr:twoCellAnchor>
    <xdr:from>
      <xdr:col>11</xdr:col>
      <xdr:colOff>0</xdr:colOff>
      <xdr:row>115</xdr:row>
      <xdr:rowOff>0</xdr:rowOff>
    </xdr:from>
    <xdr:to>
      <xdr:col>13</xdr:col>
      <xdr:colOff>0</xdr:colOff>
      <xdr:row>116</xdr:row>
      <xdr:rowOff>0</xdr:rowOff>
    </xdr:to>
    <xdr:sp macro="" textlink="">
      <xdr:nvSpPr>
        <xdr:cNvPr id="18" name="テキスト ボックス 17">
          <a:extLst>
            <a:ext uri="{FF2B5EF4-FFF2-40B4-BE49-F238E27FC236}">
              <a16:creationId xmlns:a16="http://schemas.microsoft.com/office/drawing/2014/main" id="{00000000-0008-0000-0E00-000012000000}"/>
            </a:ext>
          </a:extLst>
        </xdr:cNvPr>
        <xdr:cNvSpPr txBox="1"/>
      </xdr:nvSpPr>
      <xdr:spPr>
        <a:xfrm>
          <a:off x="7153275" y="38147625"/>
          <a:ext cx="16192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1.37</a:t>
          </a:r>
          <a:endParaRPr kumimoji="1" lang="ja-JP" altLang="en-US" sz="1100">
            <a:latin typeface="+mn-ea"/>
            <a:ea typeface="+mn-ea"/>
          </a:endParaRPr>
        </a:p>
      </xdr:txBody>
    </xdr:sp>
    <xdr:clientData/>
  </xdr:twoCellAnchor>
  <xdr:twoCellAnchor>
    <xdr:from>
      <xdr:col>12</xdr:col>
      <xdr:colOff>0</xdr:colOff>
      <xdr:row>115</xdr:row>
      <xdr:rowOff>0</xdr:rowOff>
    </xdr:from>
    <xdr:to>
      <xdr:col>13</xdr:col>
      <xdr:colOff>0</xdr:colOff>
      <xdr:row>116</xdr:row>
      <xdr:rowOff>0</xdr:rowOff>
    </xdr:to>
    <xdr:sp macro="" textlink="">
      <xdr:nvSpPr>
        <xdr:cNvPr id="19" name="テキスト ボックス 18">
          <a:extLst>
            <a:ext uri="{FF2B5EF4-FFF2-40B4-BE49-F238E27FC236}">
              <a16:creationId xmlns:a16="http://schemas.microsoft.com/office/drawing/2014/main" id="{00000000-0008-0000-0E00-000013000000}"/>
            </a:ext>
          </a:extLst>
        </xdr:cNvPr>
        <xdr:cNvSpPr txBox="1"/>
      </xdr:nvSpPr>
      <xdr:spPr>
        <a:xfrm>
          <a:off x="7962900" y="23955375"/>
          <a:ext cx="8096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1.65</a:t>
          </a:r>
          <a:endParaRPr kumimoji="1" lang="ja-JP" altLang="en-US" sz="1100">
            <a:latin typeface="+mn-ea"/>
            <a:ea typeface="+mn-ea"/>
          </a:endParaRPr>
        </a:p>
      </xdr:txBody>
    </xdr:sp>
    <xdr:clientData/>
  </xdr:twoCellAnchor>
  <xdr:twoCellAnchor editAs="oneCell">
    <xdr:from>
      <xdr:col>4</xdr:col>
      <xdr:colOff>428625</xdr:colOff>
      <xdr:row>104</xdr:row>
      <xdr:rowOff>0</xdr:rowOff>
    </xdr:from>
    <xdr:to>
      <xdr:col>14</xdr:col>
      <xdr:colOff>142875</xdr:colOff>
      <xdr:row>110</xdr:row>
      <xdr:rowOff>57150</xdr:rowOff>
    </xdr:to>
    <xdr:sp macro="" textlink="">
      <xdr:nvSpPr>
        <xdr:cNvPr id="102028" name="AutoShape 5">
          <a:extLst>
            <a:ext uri="{FF2B5EF4-FFF2-40B4-BE49-F238E27FC236}">
              <a16:creationId xmlns:a16="http://schemas.microsoft.com/office/drawing/2014/main" id="{00000000-0008-0000-0E00-00008C8E0100}"/>
            </a:ext>
          </a:extLst>
        </xdr:cNvPr>
        <xdr:cNvSpPr>
          <a:spLocks noChangeAspect="1" noChangeArrowheads="1"/>
        </xdr:cNvSpPr>
      </xdr:nvSpPr>
      <xdr:spPr bwMode="auto">
        <a:xfrm>
          <a:off x="1914525" y="21745575"/>
          <a:ext cx="781050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342900</xdr:colOff>
      <xdr:row>32</xdr:row>
      <xdr:rowOff>57150</xdr:rowOff>
    </xdr:from>
    <xdr:to>
      <xdr:col>10</xdr:col>
      <xdr:colOff>247650</xdr:colOff>
      <xdr:row>32</xdr:row>
      <xdr:rowOff>180975</xdr:rowOff>
    </xdr:to>
    <xdr:sp macro="" textlink="">
      <xdr:nvSpPr>
        <xdr:cNvPr id="102029" name="Rectangle 1">
          <a:extLst>
            <a:ext uri="{FF2B5EF4-FFF2-40B4-BE49-F238E27FC236}">
              <a16:creationId xmlns:a16="http://schemas.microsoft.com/office/drawing/2014/main" id="{00000000-0008-0000-0E00-00008D8E0100}"/>
            </a:ext>
          </a:extLst>
        </xdr:cNvPr>
        <xdr:cNvSpPr>
          <a:spLocks noChangeArrowheads="1"/>
        </xdr:cNvSpPr>
      </xdr:nvSpPr>
      <xdr:spPr bwMode="auto">
        <a:xfrm>
          <a:off x="1019175" y="9525000"/>
          <a:ext cx="714375" cy="123825"/>
        </a:xfrm>
        <a:prstGeom prst="rect">
          <a:avLst/>
        </a:prstGeom>
        <a:solidFill>
          <a:srgbClr val="FFFF99"/>
        </a:solidFill>
        <a:ln w="9525">
          <a:solidFill>
            <a:srgbClr val="000000"/>
          </a:solidFill>
          <a:miter lim="800000"/>
          <a:headEnd/>
          <a:tailEnd/>
        </a:ln>
      </xdr:spPr>
    </xdr:sp>
    <xdr:clientData/>
  </xdr:twoCellAnchor>
  <xdr:twoCellAnchor>
    <xdr:from>
      <xdr:col>3</xdr:col>
      <xdr:colOff>342900</xdr:colOff>
      <xdr:row>25</xdr:row>
      <xdr:rowOff>66675</xdr:rowOff>
    </xdr:from>
    <xdr:to>
      <xdr:col>4</xdr:col>
      <xdr:colOff>247650</xdr:colOff>
      <xdr:row>25</xdr:row>
      <xdr:rowOff>190500</xdr:rowOff>
    </xdr:to>
    <xdr:sp macro="" textlink="">
      <xdr:nvSpPr>
        <xdr:cNvPr id="102030" name="Rectangle 1">
          <a:extLst>
            <a:ext uri="{FF2B5EF4-FFF2-40B4-BE49-F238E27FC236}">
              <a16:creationId xmlns:a16="http://schemas.microsoft.com/office/drawing/2014/main" id="{00000000-0008-0000-0E00-00008E8E0100}"/>
            </a:ext>
          </a:extLst>
        </xdr:cNvPr>
        <xdr:cNvSpPr>
          <a:spLocks noChangeArrowheads="1"/>
        </xdr:cNvSpPr>
      </xdr:nvSpPr>
      <xdr:spPr bwMode="auto">
        <a:xfrm>
          <a:off x="1019175" y="5876925"/>
          <a:ext cx="714375" cy="123825"/>
        </a:xfrm>
        <a:prstGeom prst="rect">
          <a:avLst/>
        </a:prstGeom>
        <a:solidFill>
          <a:srgbClr val="FFFF99"/>
        </a:solidFill>
        <a:ln w="9525">
          <a:solidFill>
            <a:srgbClr val="000000"/>
          </a:solidFill>
          <a:miter lim="800000"/>
          <a:headEnd/>
          <a:tailEnd/>
        </a:ln>
      </xdr:spPr>
    </xdr:sp>
    <xdr:clientData/>
  </xdr:twoCellAnchor>
  <xdr:twoCellAnchor>
    <xdr:from>
      <xdr:col>9</xdr:col>
      <xdr:colOff>342900</xdr:colOff>
      <xdr:row>44</xdr:row>
      <xdr:rowOff>57150</xdr:rowOff>
    </xdr:from>
    <xdr:to>
      <xdr:col>10</xdr:col>
      <xdr:colOff>247650</xdr:colOff>
      <xdr:row>44</xdr:row>
      <xdr:rowOff>180975</xdr:rowOff>
    </xdr:to>
    <xdr:sp macro="" textlink="">
      <xdr:nvSpPr>
        <xdr:cNvPr id="102031" name="Rectangle 1">
          <a:extLst>
            <a:ext uri="{FF2B5EF4-FFF2-40B4-BE49-F238E27FC236}">
              <a16:creationId xmlns:a16="http://schemas.microsoft.com/office/drawing/2014/main" id="{00000000-0008-0000-0E00-00008F8E0100}"/>
            </a:ext>
          </a:extLst>
        </xdr:cNvPr>
        <xdr:cNvSpPr>
          <a:spLocks noChangeArrowheads="1"/>
        </xdr:cNvSpPr>
      </xdr:nvSpPr>
      <xdr:spPr bwMode="auto">
        <a:xfrm>
          <a:off x="5067300" y="9525000"/>
          <a:ext cx="714375" cy="123825"/>
        </a:xfrm>
        <a:prstGeom prst="rect">
          <a:avLst/>
        </a:prstGeom>
        <a:solidFill>
          <a:srgbClr val="FFFF99"/>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257175</xdr:colOff>
      <xdr:row>60</xdr:row>
      <xdr:rowOff>76200</xdr:rowOff>
    </xdr:from>
    <xdr:to>
      <xdr:col>3</xdr:col>
      <xdr:colOff>342900</xdr:colOff>
      <xdr:row>60</xdr:row>
      <xdr:rowOff>219075</xdr:rowOff>
    </xdr:to>
    <xdr:sp macro="" textlink="">
      <xdr:nvSpPr>
        <xdr:cNvPr id="73114" name="Rectangle 1">
          <a:extLst>
            <a:ext uri="{FF2B5EF4-FFF2-40B4-BE49-F238E27FC236}">
              <a16:creationId xmlns:a16="http://schemas.microsoft.com/office/drawing/2014/main" id="{00000000-0008-0000-0F00-00009A1D0100}"/>
            </a:ext>
          </a:extLst>
        </xdr:cNvPr>
        <xdr:cNvSpPr>
          <a:spLocks noChangeArrowheads="1"/>
        </xdr:cNvSpPr>
      </xdr:nvSpPr>
      <xdr:spPr bwMode="auto">
        <a:xfrm>
          <a:off x="657225" y="14697075"/>
          <a:ext cx="819150" cy="142875"/>
        </a:xfrm>
        <a:prstGeom prst="rect">
          <a:avLst/>
        </a:prstGeom>
        <a:solidFill>
          <a:srgbClr val="FFFF99"/>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784225</xdr:colOff>
      <xdr:row>25</xdr:row>
      <xdr:rowOff>136525</xdr:rowOff>
    </xdr:from>
    <xdr:to>
      <xdr:col>21</xdr:col>
      <xdr:colOff>365125</xdr:colOff>
      <xdr:row>46</xdr:row>
      <xdr:rowOff>53975</xdr:rowOff>
    </xdr:to>
    <xdr:grpSp>
      <xdr:nvGrpSpPr>
        <xdr:cNvPr id="3" name="グループ化 2">
          <a:extLst>
            <a:ext uri="{FF2B5EF4-FFF2-40B4-BE49-F238E27FC236}">
              <a16:creationId xmlns:a16="http://schemas.microsoft.com/office/drawing/2014/main" id="{EF74A255-C5A1-4059-ABD6-56BDD2A5B489}"/>
            </a:ext>
          </a:extLst>
        </xdr:cNvPr>
        <xdr:cNvGrpSpPr/>
      </xdr:nvGrpSpPr>
      <xdr:grpSpPr>
        <a:xfrm>
          <a:off x="10861675" y="5003800"/>
          <a:ext cx="3771900" cy="3746500"/>
          <a:chOff x="9528175" y="4987925"/>
          <a:chExt cx="3422650" cy="3619500"/>
        </a:xfrm>
      </xdr:grpSpPr>
      <xdr:pic>
        <xdr:nvPicPr>
          <xdr:cNvPr id="80144" name="Picture 3">
            <a:extLst>
              <a:ext uri="{FF2B5EF4-FFF2-40B4-BE49-F238E27FC236}">
                <a16:creationId xmlns:a16="http://schemas.microsoft.com/office/drawing/2014/main" id="{00000000-0008-0000-0C00-00001039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575" y="5283200"/>
            <a:ext cx="2971800" cy="313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0145" name="AutoShape 2">
            <a:extLst>
              <a:ext uri="{FF2B5EF4-FFF2-40B4-BE49-F238E27FC236}">
                <a16:creationId xmlns:a16="http://schemas.microsoft.com/office/drawing/2014/main" id="{00000000-0008-0000-0C00-000011390100}"/>
              </a:ext>
            </a:extLst>
          </xdr:cNvPr>
          <xdr:cNvSpPr>
            <a:spLocks noChangeArrowheads="1"/>
          </xdr:cNvSpPr>
        </xdr:nvSpPr>
        <xdr:spPr bwMode="auto">
          <a:xfrm>
            <a:off x="9528175" y="4987925"/>
            <a:ext cx="3422650" cy="3619500"/>
          </a:xfrm>
          <a:prstGeom prst="roundRect">
            <a:avLst>
              <a:gd name="adj" fmla="val 9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160</xdr:colOff>
      <xdr:row>59</xdr:row>
      <xdr:rowOff>2241</xdr:rowOff>
    </xdr:from>
    <xdr:to>
      <xdr:col>32</xdr:col>
      <xdr:colOff>160</xdr:colOff>
      <xdr:row>59</xdr:row>
      <xdr:rowOff>2241</xdr:rowOff>
    </xdr:to>
    <xdr:sp macro="" textlink="">
      <xdr:nvSpPr>
        <xdr:cNvPr id="2" name="Text Box 1">
          <a:extLst>
            <a:ext uri="{FF2B5EF4-FFF2-40B4-BE49-F238E27FC236}">
              <a16:creationId xmlns:a16="http://schemas.microsoft.com/office/drawing/2014/main" id="{00000000-0008-0000-1000-000002000000}"/>
            </a:ext>
          </a:extLst>
        </xdr:cNvPr>
        <xdr:cNvSpPr txBox="1">
          <a:spLocks noChangeArrowheads="1"/>
        </xdr:cNvSpPr>
      </xdr:nvSpPr>
      <xdr:spPr bwMode="auto">
        <a:xfrm>
          <a:off x="32175610" y="18337866"/>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32</xdr:col>
      <xdr:colOff>160</xdr:colOff>
      <xdr:row>59</xdr:row>
      <xdr:rowOff>2241</xdr:rowOff>
    </xdr:from>
    <xdr:to>
      <xdr:col>32</xdr:col>
      <xdr:colOff>160</xdr:colOff>
      <xdr:row>59</xdr:row>
      <xdr:rowOff>2241</xdr:rowOff>
    </xdr:to>
    <xdr:sp macro="" textlink="">
      <xdr:nvSpPr>
        <xdr:cNvPr id="3" name="Text Box 2">
          <a:extLst>
            <a:ext uri="{FF2B5EF4-FFF2-40B4-BE49-F238E27FC236}">
              <a16:creationId xmlns:a16="http://schemas.microsoft.com/office/drawing/2014/main" id="{00000000-0008-0000-1000-000003000000}"/>
            </a:ext>
          </a:extLst>
        </xdr:cNvPr>
        <xdr:cNvSpPr txBox="1">
          <a:spLocks noChangeArrowheads="1"/>
        </xdr:cNvSpPr>
      </xdr:nvSpPr>
      <xdr:spPr bwMode="auto">
        <a:xfrm>
          <a:off x="32175610" y="18337866"/>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0</xdr:colOff>
      <xdr:row>6</xdr:row>
      <xdr:rowOff>0</xdr:rowOff>
    </xdr:from>
    <xdr:to>
      <xdr:col>26</xdr:col>
      <xdr:colOff>0</xdr:colOff>
      <xdr:row>6</xdr:row>
      <xdr:rowOff>0</xdr:rowOff>
    </xdr:to>
    <xdr:sp macro="" textlink="">
      <xdr:nvSpPr>
        <xdr:cNvPr id="2" name="Text Box 1">
          <a:extLst>
            <a:ext uri="{FF2B5EF4-FFF2-40B4-BE49-F238E27FC236}">
              <a16:creationId xmlns:a16="http://schemas.microsoft.com/office/drawing/2014/main" id="{00000000-0008-0000-1400-000002000000}"/>
            </a:ext>
          </a:extLst>
        </xdr:cNvPr>
        <xdr:cNvSpPr txBox="1">
          <a:spLocks noChangeArrowheads="1"/>
        </xdr:cNvSpPr>
      </xdr:nvSpPr>
      <xdr:spPr bwMode="auto">
        <a:xfrm>
          <a:off x="2192655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6</xdr:row>
      <xdr:rowOff>0</xdr:rowOff>
    </xdr:from>
    <xdr:to>
      <xdr:col>26</xdr:col>
      <xdr:colOff>0</xdr:colOff>
      <xdr:row>6</xdr:row>
      <xdr:rowOff>0</xdr:rowOff>
    </xdr:to>
    <xdr:sp macro="" textlink="">
      <xdr:nvSpPr>
        <xdr:cNvPr id="3" name="Text Box 2">
          <a:extLst>
            <a:ext uri="{FF2B5EF4-FFF2-40B4-BE49-F238E27FC236}">
              <a16:creationId xmlns:a16="http://schemas.microsoft.com/office/drawing/2014/main" id="{00000000-0008-0000-1400-000003000000}"/>
            </a:ext>
          </a:extLst>
        </xdr:cNvPr>
        <xdr:cNvSpPr txBox="1">
          <a:spLocks noChangeArrowheads="1"/>
        </xdr:cNvSpPr>
      </xdr:nvSpPr>
      <xdr:spPr bwMode="auto">
        <a:xfrm>
          <a:off x="2192655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12</xdr:row>
      <xdr:rowOff>96370</xdr:rowOff>
    </xdr:from>
    <xdr:to>
      <xdr:col>26</xdr:col>
      <xdr:colOff>0</xdr:colOff>
      <xdr:row>12</xdr:row>
      <xdr:rowOff>96370</xdr:rowOff>
    </xdr:to>
    <xdr:sp macro="" textlink="">
      <xdr:nvSpPr>
        <xdr:cNvPr id="4" name="Text Box 3">
          <a:extLst>
            <a:ext uri="{FF2B5EF4-FFF2-40B4-BE49-F238E27FC236}">
              <a16:creationId xmlns:a16="http://schemas.microsoft.com/office/drawing/2014/main" id="{00000000-0008-0000-1400-000004000000}"/>
            </a:ext>
          </a:extLst>
        </xdr:cNvPr>
        <xdr:cNvSpPr txBox="1">
          <a:spLocks noChangeArrowheads="1"/>
        </xdr:cNvSpPr>
      </xdr:nvSpPr>
      <xdr:spPr bwMode="auto">
        <a:xfrm>
          <a:off x="21926550" y="303007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12</xdr:row>
      <xdr:rowOff>96370</xdr:rowOff>
    </xdr:from>
    <xdr:to>
      <xdr:col>26</xdr:col>
      <xdr:colOff>0</xdr:colOff>
      <xdr:row>12</xdr:row>
      <xdr:rowOff>96370</xdr:rowOff>
    </xdr:to>
    <xdr:sp macro="" textlink="">
      <xdr:nvSpPr>
        <xdr:cNvPr id="5" name="Text Box 4">
          <a:extLst>
            <a:ext uri="{FF2B5EF4-FFF2-40B4-BE49-F238E27FC236}">
              <a16:creationId xmlns:a16="http://schemas.microsoft.com/office/drawing/2014/main" id="{00000000-0008-0000-1400-000005000000}"/>
            </a:ext>
          </a:extLst>
        </xdr:cNvPr>
        <xdr:cNvSpPr txBox="1">
          <a:spLocks noChangeArrowheads="1"/>
        </xdr:cNvSpPr>
      </xdr:nvSpPr>
      <xdr:spPr bwMode="auto">
        <a:xfrm>
          <a:off x="21926550" y="303007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6</xdr:row>
      <xdr:rowOff>0</xdr:rowOff>
    </xdr:from>
    <xdr:to>
      <xdr:col>26</xdr:col>
      <xdr:colOff>0</xdr:colOff>
      <xdr:row>6</xdr:row>
      <xdr:rowOff>0</xdr:rowOff>
    </xdr:to>
    <xdr:sp macro="" textlink="">
      <xdr:nvSpPr>
        <xdr:cNvPr id="6" name="Text Box 5">
          <a:extLst>
            <a:ext uri="{FF2B5EF4-FFF2-40B4-BE49-F238E27FC236}">
              <a16:creationId xmlns:a16="http://schemas.microsoft.com/office/drawing/2014/main" id="{00000000-0008-0000-1400-000006000000}"/>
            </a:ext>
          </a:extLst>
        </xdr:cNvPr>
        <xdr:cNvSpPr txBox="1">
          <a:spLocks noChangeArrowheads="1"/>
        </xdr:cNvSpPr>
      </xdr:nvSpPr>
      <xdr:spPr bwMode="auto">
        <a:xfrm>
          <a:off x="2192655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6</xdr:row>
      <xdr:rowOff>0</xdr:rowOff>
    </xdr:from>
    <xdr:to>
      <xdr:col>26</xdr:col>
      <xdr:colOff>0</xdr:colOff>
      <xdr:row>6</xdr:row>
      <xdr:rowOff>0</xdr:rowOff>
    </xdr:to>
    <xdr:sp macro="" textlink="">
      <xdr:nvSpPr>
        <xdr:cNvPr id="7" name="Text Box 6">
          <a:extLst>
            <a:ext uri="{FF2B5EF4-FFF2-40B4-BE49-F238E27FC236}">
              <a16:creationId xmlns:a16="http://schemas.microsoft.com/office/drawing/2014/main" id="{00000000-0008-0000-1400-000007000000}"/>
            </a:ext>
          </a:extLst>
        </xdr:cNvPr>
        <xdr:cNvSpPr txBox="1">
          <a:spLocks noChangeArrowheads="1"/>
        </xdr:cNvSpPr>
      </xdr:nvSpPr>
      <xdr:spPr bwMode="auto">
        <a:xfrm>
          <a:off x="2192655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9</xdr:row>
      <xdr:rowOff>2241</xdr:rowOff>
    </xdr:from>
    <xdr:to>
      <xdr:col>26</xdr:col>
      <xdr:colOff>0</xdr:colOff>
      <xdr:row>9</xdr:row>
      <xdr:rowOff>2241</xdr:rowOff>
    </xdr:to>
    <xdr:sp macro="" textlink="">
      <xdr:nvSpPr>
        <xdr:cNvPr id="8" name="Text Box 9">
          <a:extLst>
            <a:ext uri="{FF2B5EF4-FFF2-40B4-BE49-F238E27FC236}">
              <a16:creationId xmlns:a16="http://schemas.microsoft.com/office/drawing/2014/main" id="{00000000-0008-0000-1400-000008000000}"/>
            </a:ext>
          </a:extLst>
        </xdr:cNvPr>
        <xdr:cNvSpPr txBox="1">
          <a:spLocks noChangeArrowheads="1"/>
        </xdr:cNvSpPr>
      </xdr:nvSpPr>
      <xdr:spPr bwMode="auto">
        <a:xfrm>
          <a:off x="21926550" y="21929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9</xdr:row>
      <xdr:rowOff>2241</xdr:rowOff>
    </xdr:from>
    <xdr:to>
      <xdr:col>26</xdr:col>
      <xdr:colOff>0</xdr:colOff>
      <xdr:row>9</xdr:row>
      <xdr:rowOff>2241</xdr:rowOff>
    </xdr:to>
    <xdr:sp macro="" textlink="">
      <xdr:nvSpPr>
        <xdr:cNvPr id="9" name="Text Box 10">
          <a:extLst>
            <a:ext uri="{FF2B5EF4-FFF2-40B4-BE49-F238E27FC236}">
              <a16:creationId xmlns:a16="http://schemas.microsoft.com/office/drawing/2014/main" id="{00000000-0008-0000-1400-000009000000}"/>
            </a:ext>
          </a:extLst>
        </xdr:cNvPr>
        <xdr:cNvSpPr txBox="1">
          <a:spLocks noChangeArrowheads="1"/>
        </xdr:cNvSpPr>
      </xdr:nvSpPr>
      <xdr:spPr bwMode="auto">
        <a:xfrm>
          <a:off x="21926550" y="21929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9</xdr:row>
      <xdr:rowOff>2241</xdr:rowOff>
    </xdr:from>
    <xdr:to>
      <xdr:col>26</xdr:col>
      <xdr:colOff>0</xdr:colOff>
      <xdr:row>9</xdr:row>
      <xdr:rowOff>2241</xdr:rowOff>
    </xdr:to>
    <xdr:sp macro="" textlink="">
      <xdr:nvSpPr>
        <xdr:cNvPr id="10" name="Text Box 11">
          <a:extLst>
            <a:ext uri="{FF2B5EF4-FFF2-40B4-BE49-F238E27FC236}">
              <a16:creationId xmlns:a16="http://schemas.microsoft.com/office/drawing/2014/main" id="{00000000-0008-0000-1400-00000A000000}"/>
            </a:ext>
          </a:extLst>
        </xdr:cNvPr>
        <xdr:cNvSpPr txBox="1">
          <a:spLocks noChangeArrowheads="1"/>
        </xdr:cNvSpPr>
      </xdr:nvSpPr>
      <xdr:spPr bwMode="auto">
        <a:xfrm>
          <a:off x="21926550" y="21929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9</xdr:row>
      <xdr:rowOff>2241</xdr:rowOff>
    </xdr:from>
    <xdr:to>
      <xdr:col>26</xdr:col>
      <xdr:colOff>0</xdr:colOff>
      <xdr:row>9</xdr:row>
      <xdr:rowOff>2241</xdr:rowOff>
    </xdr:to>
    <xdr:sp macro="" textlink="">
      <xdr:nvSpPr>
        <xdr:cNvPr id="11" name="Text Box 12">
          <a:extLst>
            <a:ext uri="{FF2B5EF4-FFF2-40B4-BE49-F238E27FC236}">
              <a16:creationId xmlns:a16="http://schemas.microsoft.com/office/drawing/2014/main" id="{00000000-0008-0000-1400-00000B000000}"/>
            </a:ext>
          </a:extLst>
        </xdr:cNvPr>
        <xdr:cNvSpPr txBox="1">
          <a:spLocks noChangeArrowheads="1"/>
        </xdr:cNvSpPr>
      </xdr:nvSpPr>
      <xdr:spPr bwMode="auto">
        <a:xfrm>
          <a:off x="21926550" y="21929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K26"/>
  <sheetViews>
    <sheetView tabSelected="1" workbookViewId="0"/>
  </sheetViews>
  <sheetFormatPr defaultColWidth="8.875" defaultRowHeight="13.5"/>
  <cols>
    <col min="1" max="1" width="9.875" style="73" customWidth="1"/>
    <col min="2" max="3" width="5.875" style="73" customWidth="1"/>
    <col min="4" max="8" width="11.375" style="73" customWidth="1"/>
    <col min="9" max="10" width="5.875" style="73" customWidth="1"/>
    <col min="11" max="11" width="9.875" style="73" customWidth="1"/>
    <col min="12" max="16384" width="8.875" style="73"/>
  </cols>
  <sheetData>
    <row r="7" spans="1:11" ht="15" customHeight="1">
      <c r="A7" s="72"/>
      <c r="B7" s="72"/>
      <c r="C7" s="72"/>
      <c r="D7" s="72"/>
      <c r="E7" s="72"/>
      <c r="F7" s="72"/>
      <c r="G7" s="72"/>
      <c r="H7" s="72"/>
      <c r="I7" s="72"/>
      <c r="J7" s="72"/>
      <c r="K7" s="72"/>
    </row>
    <row r="8" spans="1:11" ht="15" customHeight="1">
      <c r="A8" s="2"/>
      <c r="B8" s="2"/>
      <c r="C8" s="2"/>
      <c r="D8" s="2"/>
      <c r="E8" s="2"/>
      <c r="F8" s="2"/>
      <c r="G8" s="2"/>
      <c r="H8" s="2"/>
      <c r="I8" s="2"/>
      <c r="J8" s="2"/>
      <c r="K8" s="2"/>
    </row>
    <row r="9" spans="1:11" ht="35.25" customHeight="1">
      <c r="C9" s="1124" t="s">
        <v>688</v>
      </c>
      <c r="D9" s="1124"/>
      <c r="E9" s="1124"/>
      <c r="F9" s="1124"/>
      <c r="G9" s="1124"/>
      <c r="H9" s="1124"/>
      <c r="I9" s="1124"/>
      <c r="J9" s="239"/>
      <c r="K9" s="2"/>
    </row>
    <row r="10" spans="1:11" ht="35.25" customHeight="1">
      <c r="C10" s="1124" t="s">
        <v>689</v>
      </c>
      <c r="D10" s="1124"/>
      <c r="E10" s="1124"/>
      <c r="F10" s="1124"/>
      <c r="G10" s="1124"/>
      <c r="H10" s="1124"/>
      <c r="I10" s="1124"/>
      <c r="J10" s="239"/>
      <c r="K10" s="2"/>
    </row>
    <row r="11" spans="1:11" ht="35.25" customHeight="1">
      <c r="C11" s="1124" t="s">
        <v>109</v>
      </c>
      <c r="D11" s="1124"/>
      <c r="E11" s="1124"/>
      <c r="F11" s="1124"/>
      <c r="G11" s="1124"/>
      <c r="H11" s="1124"/>
      <c r="I11" s="1124"/>
      <c r="J11" s="239"/>
      <c r="K11" s="2"/>
    </row>
    <row r="12" spans="1:11" ht="35.25" customHeight="1">
      <c r="B12" s="1126" t="s">
        <v>377</v>
      </c>
      <c r="C12" s="1126"/>
      <c r="D12" s="1126"/>
      <c r="E12" s="1126"/>
      <c r="F12" s="1126"/>
      <c r="G12" s="1126"/>
      <c r="H12" s="1126"/>
      <c r="I12" s="1126"/>
      <c r="J12" s="1126"/>
      <c r="K12" s="2"/>
    </row>
    <row r="13" spans="1:11">
      <c r="A13" s="72"/>
      <c r="B13" s="72"/>
      <c r="C13" s="72"/>
      <c r="D13" s="72"/>
      <c r="E13" s="72"/>
      <c r="F13" s="72"/>
      <c r="G13" s="72"/>
      <c r="H13" s="72"/>
      <c r="I13" s="72"/>
      <c r="J13" s="72"/>
      <c r="K13" s="72"/>
    </row>
    <row r="14" spans="1:11" ht="18.75">
      <c r="A14" s="2"/>
      <c r="B14" s="2"/>
      <c r="C14" s="2"/>
      <c r="D14" s="2"/>
      <c r="E14" s="2"/>
      <c r="F14" s="2"/>
      <c r="G14" s="2"/>
      <c r="H14" s="2"/>
      <c r="I14" s="2"/>
      <c r="J14" s="2"/>
      <c r="K14" s="2"/>
    </row>
    <row r="15" spans="1:11" ht="29.25" customHeight="1">
      <c r="B15" s="1126"/>
      <c r="C15" s="1126"/>
      <c r="D15" s="1126"/>
      <c r="E15" s="1126"/>
      <c r="F15" s="1126"/>
      <c r="G15" s="1126"/>
      <c r="H15" s="1126"/>
      <c r="I15" s="1126"/>
      <c r="J15" s="1126"/>
      <c r="K15" s="2"/>
    </row>
    <row r="17" spans="1:11" ht="51" customHeight="1">
      <c r="A17" s="72"/>
      <c r="B17" s="72"/>
      <c r="C17" s="72"/>
      <c r="D17" s="72"/>
      <c r="E17" s="72"/>
      <c r="F17" s="72"/>
      <c r="G17" s="72"/>
      <c r="H17" s="72"/>
      <c r="I17" s="72"/>
      <c r="J17" s="72"/>
      <c r="K17" s="72"/>
    </row>
    <row r="18" spans="1:11" ht="90" customHeight="1">
      <c r="A18" s="72"/>
      <c r="B18" s="72"/>
      <c r="C18" s="72"/>
      <c r="D18" s="72"/>
      <c r="E18" s="72"/>
      <c r="F18" s="72"/>
      <c r="G18" s="72"/>
      <c r="H18" s="72"/>
      <c r="I18" s="72"/>
      <c r="J18" s="72"/>
      <c r="K18" s="72"/>
    </row>
    <row r="19" spans="1:11" ht="117" customHeight="1">
      <c r="A19" s="72"/>
      <c r="B19" s="72"/>
      <c r="C19" s="72"/>
      <c r="D19" s="72"/>
      <c r="E19" s="72"/>
      <c r="F19" s="72"/>
      <c r="G19" s="72"/>
      <c r="H19" s="72"/>
      <c r="I19" s="72"/>
      <c r="J19" s="72"/>
      <c r="K19" s="72"/>
    </row>
    <row r="20" spans="1:11" ht="15" customHeight="1">
      <c r="A20" s="72"/>
      <c r="B20" s="1127"/>
      <c r="C20" s="1127"/>
      <c r="D20" s="1127"/>
      <c r="E20" s="1127"/>
      <c r="F20" s="1127"/>
      <c r="G20" s="1127"/>
      <c r="H20" s="1127"/>
      <c r="I20" s="1127"/>
      <c r="J20" s="1127"/>
      <c r="K20" s="72"/>
    </row>
    <row r="23" spans="1:11" ht="36" customHeight="1">
      <c r="B23" s="1127" t="s">
        <v>960</v>
      </c>
      <c r="C23" s="1127"/>
      <c r="D23" s="1127"/>
      <c r="E23" s="1127"/>
      <c r="F23" s="1127"/>
      <c r="G23" s="1127"/>
      <c r="H23" s="1127"/>
      <c r="I23" s="1127"/>
      <c r="J23" s="1127"/>
      <c r="K23" s="1"/>
    </row>
    <row r="24" spans="1:11" ht="24">
      <c r="B24" s="1125" t="s">
        <v>843</v>
      </c>
      <c r="C24" s="1125"/>
      <c r="D24" s="1125"/>
      <c r="E24" s="1125"/>
      <c r="F24" s="1125"/>
      <c r="G24" s="1125"/>
      <c r="H24" s="1125"/>
      <c r="I24" s="1125"/>
      <c r="J24" s="1125"/>
      <c r="K24" s="3"/>
    </row>
    <row r="25" spans="1:11">
      <c r="A25" s="74"/>
      <c r="B25" s="74"/>
      <c r="C25" s="74"/>
      <c r="D25" s="74"/>
      <c r="E25" s="74"/>
      <c r="F25" s="74"/>
      <c r="G25" s="74"/>
      <c r="H25" s="74"/>
      <c r="I25" s="74"/>
      <c r="J25" s="74"/>
      <c r="K25" s="74"/>
    </row>
    <row r="26" spans="1:11">
      <c r="A26" s="74"/>
      <c r="B26" s="74"/>
      <c r="C26" s="74"/>
      <c r="D26" s="74"/>
      <c r="E26" s="74"/>
      <c r="F26" s="74"/>
      <c r="G26" s="74"/>
      <c r="H26" s="74"/>
      <c r="I26" s="74"/>
      <c r="J26" s="74"/>
      <c r="K26" s="74"/>
    </row>
  </sheetData>
  <mergeCells count="8">
    <mergeCell ref="C9:I9"/>
    <mergeCell ref="C10:I10"/>
    <mergeCell ref="C11:I11"/>
    <mergeCell ref="B24:J24"/>
    <mergeCell ref="B12:J12"/>
    <mergeCell ref="B15:J15"/>
    <mergeCell ref="B23:J23"/>
    <mergeCell ref="B20:J20"/>
  </mergeCells>
  <phoneticPr fontId="70"/>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15"/>
  <sheetViews>
    <sheetView workbookViewId="0"/>
  </sheetViews>
  <sheetFormatPr defaultRowHeight="13.5"/>
  <cols>
    <col min="1" max="1" width="13.75" customWidth="1"/>
    <col min="2" max="2" width="6.25" customWidth="1"/>
    <col min="3" max="3" width="18.75" customWidth="1"/>
    <col min="5" max="9" width="5" customWidth="1"/>
    <col min="10" max="10" width="6.25" customWidth="1"/>
  </cols>
  <sheetData>
    <row r="1" spans="1:22" ht="17.25">
      <c r="A1" s="513" t="s">
        <v>944</v>
      </c>
      <c r="B1" s="461"/>
      <c r="C1" s="461"/>
      <c r="D1" s="461"/>
      <c r="E1" s="461"/>
      <c r="F1" s="461"/>
      <c r="G1" s="461"/>
      <c r="H1" s="461"/>
      <c r="I1" s="461"/>
      <c r="J1" s="461"/>
      <c r="K1" s="461"/>
      <c r="L1" s="461"/>
      <c r="M1" s="461"/>
      <c r="N1" s="461"/>
      <c r="O1" s="461"/>
      <c r="P1" s="461"/>
      <c r="Q1" s="461"/>
      <c r="R1" s="461"/>
      <c r="S1" s="461"/>
      <c r="T1" s="461"/>
      <c r="U1" s="461"/>
      <c r="V1" s="461"/>
    </row>
    <row r="2" spans="1:22" ht="18.75">
      <c r="A2" s="1300" t="s">
        <v>665</v>
      </c>
      <c r="B2" s="1300"/>
      <c r="C2" s="1300"/>
      <c r="D2" s="1300"/>
      <c r="E2" s="1300"/>
      <c r="F2" s="1300"/>
      <c r="G2" s="1300"/>
      <c r="H2" s="1300"/>
      <c r="I2" s="1300"/>
      <c r="J2" s="1300"/>
      <c r="K2" s="1300"/>
      <c r="L2" s="1300"/>
      <c r="M2" s="1300"/>
      <c r="N2" s="1300"/>
      <c r="O2" s="1300"/>
      <c r="P2" s="1300"/>
      <c r="Q2" s="1300"/>
      <c r="R2" s="1300"/>
      <c r="S2" s="1300"/>
      <c r="T2" s="1300"/>
      <c r="U2" s="1300"/>
      <c r="V2" s="462"/>
    </row>
    <row r="3" spans="1:22" ht="14.25" thickBot="1">
      <c r="A3" s="463"/>
      <c r="B3" s="463"/>
      <c r="C3" s="463"/>
      <c r="D3" s="463"/>
      <c r="E3" s="463"/>
      <c r="F3" s="463"/>
      <c r="G3" s="463"/>
      <c r="H3" s="463"/>
      <c r="I3" s="463"/>
      <c r="J3" s="463"/>
      <c r="K3" s="463"/>
      <c r="L3" s="463"/>
      <c r="M3" s="463"/>
      <c r="N3" s="463"/>
      <c r="O3" s="463"/>
      <c r="P3" s="463"/>
      <c r="Q3" s="463"/>
      <c r="R3" s="463"/>
      <c r="S3" s="463"/>
      <c r="T3" s="464"/>
      <c r="U3" s="463"/>
      <c r="V3" s="461"/>
    </row>
    <row r="4" spans="1:22">
      <c r="A4" s="1301" t="s">
        <v>594</v>
      </c>
      <c r="B4" s="1303" t="s">
        <v>595</v>
      </c>
      <c r="C4" s="1305" t="s">
        <v>596</v>
      </c>
      <c r="D4" s="1307" t="s">
        <v>597</v>
      </c>
      <c r="E4" s="1309" t="s">
        <v>598</v>
      </c>
      <c r="F4" s="1309" t="s">
        <v>618</v>
      </c>
      <c r="G4" s="1311" t="s">
        <v>599</v>
      </c>
      <c r="H4" s="1312"/>
      <c r="I4" s="1313"/>
      <c r="J4" s="1316" t="s">
        <v>619</v>
      </c>
      <c r="K4" s="1312" t="s">
        <v>667</v>
      </c>
      <c r="L4" s="1312"/>
      <c r="M4" s="1312"/>
      <c r="N4" s="1312"/>
      <c r="O4" s="1312"/>
      <c r="P4" s="1312"/>
      <c r="Q4" s="1312"/>
      <c r="R4" s="1312"/>
      <c r="S4" s="1312"/>
      <c r="T4" s="1318"/>
      <c r="U4" s="1314" t="s">
        <v>601</v>
      </c>
      <c r="V4" s="463"/>
    </row>
    <row r="5" spans="1:22" ht="14.25" thickBot="1">
      <c r="A5" s="1302"/>
      <c r="B5" s="1304"/>
      <c r="C5" s="1306"/>
      <c r="D5" s="1308"/>
      <c r="E5" s="1310"/>
      <c r="F5" s="1310"/>
      <c r="G5" s="514" t="s">
        <v>632</v>
      </c>
      <c r="H5" s="514" t="s">
        <v>633</v>
      </c>
      <c r="I5" s="514" t="s">
        <v>634</v>
      </c>
      <c r="J5" s="1317"/>
      <c r="K5" s="465" t="s">
        <v>655</v>
      </c>
      <c r="L5" s="465" t="s">
        <v>656</v>
      </c>
      <c r="M5" s="465" t="s">
        <v>657</v>
      </c>
      <c r="N5" s="465" t="s">
        <v>658</v>
      </c>
      <c r="O5" s="465" t="s">
        <v>659</v>
      </c>
      <c r="P5" s="465" t="s">
        <v>660</v>
      </c>
      <c r="Q5" s="465" t="s">
        <v>661</v>
      </c>
      <c r="R5" s="465" t="s">
        <v>662</v>
      </c>
      <c r="S5" s="465" t="s">
        <v>663</v>
      </c>
      <c r="T5" s="465" t="s">
        <v>664</v>
      </c>
      <c r="U5" s="1315"/>
      <c r="V5" s="463"/>
    </row>
    <row r="6" spans="1:22" ht="14.25" thickBot="1">
      <c r="A6" s="1325" t="s">
        <v>716</v>
      </c>
      <c r="B6" s="1326"/>
      <c r="C6" s="1326"/>
      <c r="D6" s="1326"/>
      <c r="E6" s="1326"/>
      <c r="F6" s="1326"/>
      <c r="G6" s="1326"/>
      <c r="H6" s="1326"/>
      <c r="I6" s="1326"/>
      <c r="J6" s="1326"/>
      <c r="K6" s="1326"/>
      <c r="L6" s="1326"/>
      <c r="M6" s="1326"/>
      <c r="N6" s="1326"/>
      <c r="O6" s="1326"/>
      <c r="P6" s="1326"/>
      <c r="Q6" s="1326"/>
      <c r="R6" s="1326"/>
      <c r="S6" s="1326"/>
      <c r="T6" s="1326"/>
      <c r="U6" s="1327"/>
      <c r="V6" s="463"/>
    </row>
    <row r="7" spans="1:22">
      <c r="A7" s="1322" t="s">
        <v>620</v>
      </c>
      <c r="B7" s="466"/>
      <c r="C7" s="467"/>
      <c r="D7" s="468"/>
      <c r="E7" s="468"/>
      <c r="F7" s="468"/>
      <c r="G7" s="468"/>
      <c r="H7" s="468"/>
      <c r="I7" s="468"/>
      <c r="J7" s="469"/>
      <c r="K7" s="470"/>
      <c r="L7" s="471"/>
      <c r="M7" s="471"/>
      <c r="N7" s="471"/>
      <c r="O7" s="471"/>
      <c r="P7" s="471"/>
      <c r="Q7" s="471"/>
      <c r="R7" s="471"/>
      <c r="S7" s="472"/>
      <c r="T7" s="473"/>
      <c r="U7" s="474"/>
      <c r="V7" s="461"/>
    </row>
    <row r="8" spans="1:22">
      <c r="A8" s="1320"/>
      <c r="B8" s="475"/>
      <c r="C8" s="476"/>
      <c r="D8" s="477"/>
      <c r="E8" s="477"/>
      <c r="F8" s="477"/>
      <c r="G8" s="477"/>
      <c r="H8" s="477"/>
      <c r="I8" s="477"/>
      <c r="J8" s="478"/>
      <c r="K8" s="479"/>
      <c r="L8" s="480"/>
      <c r="M8" s="480"/>
      <c r="N8" s="480"/>
      <c r="O8" s="480"/>
      <c r="P8" s="480"/>
      <c r="Q8" s="480"/>
      <c r="R8" s="480"/>
      <c r="S8" s="481"/>
      <c r="T8" s="482"/>
      <c r="U8" s="483"/>
      <c r="V8" s="461"/>
    </row>
    <row r="9" spans="1:22">
      <c r="A9" s="1320"/>
      <c r="B9" s="475"/>
      <c r="C9" s="476"/>
      <c r="D9" s="477"/>
      <c r="E9" s="477"/>
      <c r="F9" s="477"/>
      <c r="G9" s="477"/>
      <c r="H9" s="477"/>
      <c r="I9" s="477"/>
      <c r="J9" s="478"/>
      <c r="K9" s="479"/>
      <c r="L9" s="480"/>
      <c r="M9" s="480"/>
      <c r="N9" s="480"/>
      <c r="O9" s="480"/>
      <c r="P9" s="480"/>
      <c r="Q9" s="480"/>
      <c r="R9" s="480"/>
      <c r="S9" s="481"/>
      <c r="T9" s="482"/>
      <c r="U9" s="483"/>
      <c r="V9" s="461"/>
    </row>
    <row r="10" spans="1:22">
      <c r="A10" s="1324"/>
      <c r="B10" s="484"/>
      <c r="C10" s="485"/>
      <c r="D10" s="486"/>
      <c r="E10" s="486"/>
      <c r="F10" s="486"/>
      <c r="G10" s="486"/>
      <c r="H10" s="486"/>
      <c r="I10" s="486"/>
      <c r="J10" s="487"/>
      <c r="K10" s="488"/>
      <c r="L10" s="489"/>
      <c r="M10" s="489"/>
      <c r="N10" s="489"/>
      <c r="O10" s="489"/>
      <c r="P10" s="489"/>
      <c r="Q10" s="489"/>
      <c r="R10" s="489"/>
      <c r="S10" s="490"/>
      <c r="T10" s="491"/>
      <c r="U10" s="492"/>
      <c r="V10" s="461"/>
    </row>
    <row r="11" spans="1:22">
      <c r="A11" s="1321" t="s">
        <v>707</v>
      </c>
      <c r="B11" s="493"/>
      <c r="C11" s="494"/>
      <c r="D11" s="495"/>
      <c r="E11" s="495"/>
      <c r="F11" s="495"/>
      <c r="G11" s="495"/>
      <c r="H11" s="495"/>
      <c r="I11" s="495"/>
      <c r="J11" s="496"/>
      <c r="K11" s="497"/>
      <c r="L11" s="498"/>
      <c r="M11" s="498"/>
      <c r="N11" s="498"/>
      <c r="O11" s="498"/>
      <c r="P11" s="498"/>
      <c r="Q11" s="498"/>
      <c r="R11" s="498"/>
      <c r="S11" s="499"/>
      <c r="T11" s="500"/>
      <c r="U11" s="501"/>
      <c r="V11" s="461"/>
    </row>
    <row r="12" spans="1:22">
      <c r="A12" s="1322"/>
      <c r="B12" s="475"/>
      <c r="C12" s="476"/>
      <c r="D12" s="477"/>
      <c r="E12" s="477"/>
      <c r="F12" s="477"/>
      <c r="G12" s="477"/>
      <c r="H12" s="477"/>
      <c r="I12" s="477"/>
      <c r="J12" s="478"/>
      <c r="K12" s="479"/>
      <c r="L12" s="480"/>
      <c r="M12" s="480"/>
      <c r="N12" s="480"/>
      <c r="O12" s="480"/>
      <c r="P12" s="480"/>
      <c r="Q12" s="480"/>
      <c r="R12" s="480"/>
      <c r="S12" s="481"/>
      <c r="T12" s="482"/>
      <c r="U12" s="483"/>
      <c r="V12" s="461"/>
    </row>
    <row r="13" spans="1:22">
      <c r="A13" s="1322"/>
      <c r="B13" s="475"/>
      <c r="C13" s="476"/>
      <c r="D13" s="477"/>
      <c r="E13" s="477"/>
      <c r="F13" s="477"/>
      <c r="G13" s="477"/>
      <c r="H13" s="477"/>
      <c r="I13" s="477"/>
      <c r="J13" s="478"/>
      <c r="K13" s="479"/>
      <c r="L13" s="480"/>
      <c r="M13" s="480"/>
      <c r="N13" s="480"/>
      <c r="O13" s="480"/>
      <c r="P13" s="480"/>
      <c r="Q13" s="480"/>
      <c r="R13" s="480"/>
      <c r="S13" s="481"/>
      <c r="T13" s="482"/>
      <c r="U13" s="483"/>
      <c r="V13" s="461"/>
    </row>
    <row r="14" spans="1:22">
      <c r="A14" s="1323"/>
      <c r="B14" s="502"/>
      <c r="C14" s="503"/>
      <c r="D14" s="504"/>
      <c r="E14" s="504"/>
      <c r="F14" s="504"/>
      <c r="G14" s="504"/>
      <c r="H14" s="504"/>
      <c r="I14" s="504"/>
      <c r="J14" s="505"/>
      <c r="K14" s="506"/>
      <c r="L14" s="507"/>
      <c r="M14" s="507"/>
      <c r="N14" s="507"/>
      <c r="O14" s="507"/>
      <c r="P14" s="507"/>
      <c r="Q14" s="507"/>
      <c r="R14" s="507"/>
      <c r="S14" s="508"/>
      <c r="T14" s="509"/>
      <c r="U14" s="510"/>
      <c r="V14" s="461"/>
    </row>
    <row r="15" spans="1:22">
      <c r="A15" s="1321" t="s">
        <v>607</v>
      </c>
      <c r="B15" s="493"/>
      <c r="C15" s="494"/>
      <c r="D15" s="495"/>
      <c r="E15" s="495"/>
      <c r="F15" s="495"/>
      <c r="G15" s="495"/>
      <c r="H15" s="495"/>
      <c r="I15" s="495"/>
      <c r="J15" s="496"/>
      <c r="K15" s="497"/>
      <c r="L15" s="498"/>
      <c r="M15" s="498"/>
      <c r="N15" s="498"/>
      <c r="O15" s="498"/>
      <c r="P15" s="498"/>
      <c r="Q15" s="498"/>
      <c r="R15" s="498"/>
      <c r="S15" s="499"/>
      <c r="T15" s="500"/>
      <c r="U15" s="501"/>
      <c r="V15" s="461"/>
    </row>
    <row r="16" spans="1:22">
      <c r="A16" s="1322"/>
      <c r="B16" s="475"/>
      <c r="C16" s="476"/>
      <c r="D16" s="477"/>
      <c r="E16" s="477"/>
      <c r="F16" s="477"/>
      <c r="G16" s="477"/>
      <c r="H16" s="477"/>
      <c r="I16" s="477"/>
      <c r="J16" s="478"/>
      <c r="K16" s="479"/>
      <c r="L16" s="480"/>
      <c r="M16" s="480"/>
      <c r="N16" s="480"/>
      <c r="O16" s="480"/>
      <c r="P16" s="480"/>
      <c r="Q16" s="480"/>
      <c r="R16" s="480"/>
      <c r="S16" s="481"/>
      <c r="T16" s="482"/>
      <c r="U16" s="483"/>
      <c r="V16" s="461"/>
    </row>
    <row r="17" spans="1:22">
      <c r="A17" s="1322"/>
      <c r="B17" s="475"/>
      <c r="C17" s="476"/>
      <c r="D17" s="477"/>
      <c r="E17" s="477"/>
      <c r="F17" s="477"/>
      <c r="G17" s="477"/>
      <c r="H17" s="477"/>
      <c r="I17" s="477"/>
      <c r="J17" s="478"/>
      <c r="K17" s="479"/>
      <c r="L17" s="480"/>
      <c r="M17" s="480"/>
      <c r="N17" s="480"/>
      <c r="O17" s="480"/>
      <c r="P17" s="480"/>
      <c r="Q17" s="480"/>
      <c r="R17" s="480"/>
      <c r="S17" s="481"/>
      <c r="T17" s="482"/>
      <c r="U17" s="483"/>
      <c r="V17" s="461"/>
    </row>
    <row r="18" spans="1:22">
      <c r="A18" s="1323"/>
      <c r="B18" s="484"/>
      <c r="C18" s="485"/>
      <c r="D18" s="486"/>
      <c r="E18" s="486"/>
      <c r="F18" s="486"/>
      <c r="G18" s="486"/>
      <c r="H18" s="486"/>
      <c r="I18" s="486"/>
      <c r="J18" s="487"/>
      <c r="K18" s="488"/>
      <c r="L18" s="489"/>
      <c r="M18" s="489"/>
      <c r="N18" s="489"/>
      <c r="O18" s="489"/>
      <c r="P18" s="489"/>
      <c r="Q18" s="489"/>
      <c r="R18" s="489"/>
      <c r="S18" s="490"/>
      <c r="T18" s="491"/>
      <c r="U18" s="492"/>
      <c r="V18" s="461"/>
    </row>
    <row r="19" spans="1:22">
      <c r="A19" s="1321" t="s">
        <v>621</v>
      </c>
      <c r="B19" s="493"/>
      <c r="C19" s="494"/>
      <c r="D19" s="495"/>
      <c r="E19" s="495"/>
      <c r="F19" s="495"/>
      <c r="G19" s="495"/>
      <c r="H19" s="495"/>
      <c r="I19" s="495"/>
      <c r="J19" s="496"/>
      <c r="K19" s="497"/>
      <c r="L19" s="498"/>
      <c r="M19" s="498"/>
      <c r="N19" s="498"/>
      <c r="O19" s="498"/>
      <c r="P19" s="498"/>
      <c r="Q19" s="498"/>
      <c r="R19" s="498"/>
      <c r="S19" s="499"/>
      <c r="T19" s="500"/>
      <c r="U19" s="501"/>
      <c r="V19" s="461"/>
    </row>
    <row r="20" spans="1:22">
      <c r="A20" s="1322"/>
      <c r="B20" s="475"/>
      <c r="C20" s="476"/>
      <c r="D20" s="477"/>
      <c r="E20" s="477"/>
      <c r="F20" s="477"/>
      <c r="G20" s="477"/>
      <c r="H20" s="477"/>
      <c r="I20" s="477"/>
      <c r="J20" s="478"/>
      <c r="K20" s="479"/>
      <c r="L20" s="480"/>
      <c r="M20" s="480"/>
      <c r="N20" s="480"/>
      <c r="O20" s="480"/>
      <c r="P20" s="480"/>
      <c r="Q20" s="480"/>
      <c r="R20" s="480"/>
      <c r="S20" s="481"/>
      <c r="T20" s="482"/>
      <c r="U20" s="483"/>
      <c r="V20" s="461"/>
    </row>
    <row r="21" spans="1:22">
      <c r="A21" s="1322"/>
      <c r="B21" s="475"/>
      <c r="C21" s="476"/>
      <c r="D21" s="477"/>
      <c r="E21" s="477"/>
      <c r="F21" s="477"/>
      <c r="G21" s="477"/>
      <c r="H21" s="477"/>
      <c r="I21" s="477"/>
      <c r="J21" s="478"/>
      <c r="K21" s="479"/>
      <c r="L21" s="480"/>
      <c r="M21" s="480"/>
      <c r="N21" s="480"/>
      <c r="O21" s="480"/>
      <c r="P21" s="480"/>
      <c r="Q21" s="480"/>
      <c r="R21" s="480"/>
      <c r="S21" s="481"/>
      <c r="T21" s="482"/>
      <c r="U21" s="483"/>
      <c r="V21" s="461"/>
    </row>
    <row r="22" spans="1:22">
      <c r="A22" s="1323"/>
      <c r="B22" s="484"/>
      <c r="C22" s="485"/>
      <c r="D22" s="486"/>
      <c r="E22" s="486"/>
      <c r="F22" s="486"/>
      <c r="G22" s="486"/>
      <c r="H22" s="486"/>
      <c r="I22" s="486"/>
      <c r="J22" s="487"/>
      <c r="K22" s="488"/>
      <c r="L22" s="489"/>
      <c r="M22" s="489"/>
      <c r="N22" s="489"/>
      <c r="O22" s="489"/>
      <c r="P22" s="489"/>
      <c r="Q22" s="489"/>
      <c r="R22" s="489"/>
      <c r="S22" s="490"/>
      <c r="T22" s="491"/>
      <c r="U22" s="492"/>
      <c r="V22" s="461"/>
    </row>
    <row r="23" spans="1:22">
      <c r="A23" s="1321" t="s">
        <v>608</v>
      </c>
      <c r="B23" s="493"/>
      <c r="C23" s="494"/>
      <c r="D23" s="495"/>
      <c r="E23" s="495"/>
      <c r="F23" s="495"/>
      <c r="G23" s="495"/>
      <c r="H23" s="495"/>
      <c r="I23" s="495"/>
      <c r="J23" s="496"/>
      <c r="K23" s="497"/>
      <c r="L23" s="498"/>
      <c r="M23" s="498"/>
      <c r="N23" s="498"/>
      <c r="O23" s="498"/>
      <c r="P23" s="498"/>
      <c r="Q23" s="498"/>
      <c r="R23" s="498"/>
      <c r="S23" s="499"/>
      <c r="T23" s="500"/>
      <c r="U23" s="501"/>
      <c r="V23" s="461"/>
    </row>
    <row r="24" spans="1:22">
      <c r="A24" s="1322"/>
      <c r="B24" s="475"/>
      <c r="C24" s="476"/>
      <c r="D24" s="477"/>
      <c r="E24" s="477"/>
      <c r="F24" s="477"/>
      <c r="G24" s="477"/>
      <c r="H24" s="477"/>
      <c r="I24" s="477"/>
      <c r="J24" s="478"/>
      <c r="K24" s="479"/>
      <c r="L24" s="480"/>
      <c r="M24" s="480"/>
      <c r="N24" s="480"/>
      <c r="O24" s="480"/>
      <c r="P24" s="480"/>
      <c r="Q24" s="480"/>
      <c r="R24" s="480"/>
      <c r="S24" s="481"/>
      <c r="T24" s="482"/>
      <c r="U24" s="483"/>
      <c r="V24" s="461"/>
    </row>
    <row r="25" spans="1:22">
      <c r="A25" s="1322"/>
      <c r="B25" s="475"/>
      <c r="C25" s="476"/>
      <c r="D25" s="477"/>
      <c r="E25" s="477"/>
      <c r="F25" s="477"/>
      <c r="G25" s="477"/>
      <c r="H25" s="477"/>
      <c r="I25" s="477"/>
      <c r="J25" s="478"/>
      <c r="K25" s="479"/>
      <c r="L25" s="480"/>
      <c r="M25" s="480"/>
      <c r="N25" s="480"/>
      <c r="O25" s="480"/>
      <c r="P25" s="480"/>
      <c r="Q25" s="480"/>
      <c r="R25" s="480"/>
      <c r="S25" s="481"/>
      <c r="T25" s="482"/>
      <c r="U25" s="483"/>
      <c r="V25" s="461"/>
    </row>
    <row r="26" spans="1:22">
      <c r="A26" s="1323"/>
      <c r="B26" s="502"/>
      <c r="C26" s="503"/>
      <c r="D26" s="504"/>
      <c r="E26" s="504"/>
      <c r="F26" s="504"/>
      <c r="G26" s="504"/>
      <c r="H26" s="504"/>
      <c r="I26" s="504"/>
      <c r="J26" s="505"/>
      <c r="K26" s="506"/>
      <c r="L26" s="507"/>
      <c r="M26" s="507"/>
      <c r="N26" s="507"/>
      <c r="O26" s="507"/>
      <c r="P26" s="507"/>
      <c r="Q26" s="507"/>
      <c r="R26" s="507"/>
      <c r="S26" s="508"/>
      <c r="T26" s="509"/>
      <c r="U26" s="510"/>
      <c r="V26" s="461"/>
    </row>
    <row r="27" spans="1:22">
      <c r="A27" s="1321" t="s">
        <v>609</v>
      </c>
      <c r="B27" s="493"/>
      <c r="C27" s="494"/>
      <c r="D27" s="495"/>
      <c r="E27" s="495"/>
      <c r="F27" s="495"/>
      <c r="G27" s="495"/>
      <c r="H27" s="495"/>
      <c r="I27" s="495"/>
      <c r="J27" s="496"/>
      <c r="K27" s="497"/>
      <c r="L27" s="498"/>
      <c r="M27" s="498"/>
      <c r="N27" s="498"/>
      <c r="O27" s="498"/>
      <c r="P27" s="498"/>
      <c r="Q27" s="498"/>
      <c r="R27" s="498"/>
      <c r="S27" s="499"/>
      <c r="T27" s="500"/>
      <c r="U27" s="501"/>
      <c r="V27" s="461"/>
    </row>
    <row r="28" spans="1:22">
      <c r="A28" s="1322"/>
      <c r="B28" s="475"/>
      <c r="C28" s="476"/>
      <c r="D28" s="477"/>
      <c r="E28" s="477"/>
      <c r="F28" s="477"/>
      <c r="G28" s="477"/>
      <c r="H28" s="477"/>
      <c r="I28" s="477"/>
      <c r="J28" s="478"/>
      <c r="K28" s="479"/>
      <c r="L28" s="480"/>
      <c r="M28" s="480"/>
      <c r="N28" s="480"/>
      <c r="O28" s="480"/>
      <c r="P28" s="480"/>
      <c r="Q28" s="480"/>
      <c r="R28" s="480"/>
      <c r="S28" s="481"/>
      <c r="T28" s="482"/>
      <c r="U28" s="483"/>
      <c r="V28" s="461"/>
    </row>
    <row r="29" spans="1:22">
      <c r="A29" s="1322"/>
      <c r="B29" s="475"/>
      <c r="C29" s="476"/>
      <c r="D29" s="477"/>
      <c r="E29" s="477"/>
      <c r="F29" s="477"/>
      <c r="G29" s="477"/>
      <c r="H29" s="477"/>
      <c r="I29" s="477"/>
      <c r="J29" s="478"/>
      <c r="K29" s="479"/>
      <c r="L29" s="480"/>
      <c r="M29" s="480"/>
      <c r="N29" s="480"/>
      <c r="O29" s="480"/>
      <c r="P29" s="480"/>
      <c r="Q29" s="480"/>
      <c r="R29" s="480"/>
      <c r="S29" s="481"/>
      <c r="T29" s="482"/>
      <c r="U29" s="483"/>
      <c r="V29" s="461"/>
    </row>
    <row r="30" spans="1:22">
      <c r="A30" s="1323"/>
      <c r="B30" s="484"/>
      <c r="C30" s="485"/>
      <c r="D30" s="486"/>
      <c r="E30" s="486"/>
      <c r="F30" s="486"/>
      <c r="G30" s="486"/>
      <c r="H30" s="486"/>
      <c r="I30" s="486"/>
      <c r="J30" s="487"/>
      <c r="K30" s="488"/>
      <c r="L30" s="489"/>
      <c r="M30" s="489"/>
      <c r="N30" s="489"/>
      <c r="O30" s="489"/>
      <c r="P30" s="489"/>
      <c r="Q30" s="489"/>
      <c r="R30" s="489"/>
      <c r="S30" s="490"/>
      <c r="T30" s="491"/>
      <c r="U30" s="492"/>
      <c r="V30" s="461"/>
    </row>
    <row r="31" spans="1:22">
      <c r="A31" s="1321" t="s">
        <v>708</v>
      </c>
      <c r="B31" s="493"/>
      <c r="C31" s="494"/>
      <c r="D31" s="495"/>
      <c r="E31" s="495"/>
      <c r="F31" s="495"/>
      <c r="G31" s="495"/>
      <c r="H31" s="495"/>
      <c r="I31" s="495"/>
      <c r="J31" s="496"/>
      <c r="K31" s="497"/>
      <c r="L31" s="498"/>
      <c r="M31" s="498"/>
      <c r="N31" s="498"/>
      <c r="O31" s="498"/>
      <c r="P31" s="498"/>
      <c r="Q31" s="498"/>
      <c r="R31" s="498"/>
      <c r="S31" s="499"/>
      <c r="T31" s="500"/>
      <c r="U31" s="501"/>
      <c r="V31" s="461"/>
    </row>
    <row r="32" spans="1:22">
      <c r="A32" s="1322"/>
      <c r="B32" s="475"/>
      <c r="C32" s="476"/>
      <c r="D32" s="477"/>
      <c r="E32" s="477"/>
      <c r="F32" s="477"/>
      <c r="G32" s="477"/>
      <c r="H32" s="477"/>
      <c r="I32" s="477"/>
      <c r="J32" s="478"/>
      <c r="K32" s="479"/>
      <c r="L32" s="480"/>
      <c r="M32" s="480"/>
      <c r="N32" s="480"/>
      <c r="O32" s="480"/>
      <c r="P32" s="480"/>
      <c r="Q32" s="480"/>
      <c r="R32" s="480"/>
      <c r="S32" s="481"/>
      <c r="T32" s="482"/>
      <c r="U32" s="483"/>
      <c r="V32" s="461"/>
    </row>
    <row r="33" spans="1:22">
      <c r="A33" s="1322"/>
      <c r="B33" s="475"/>
      <c r="C33" s="476"/>
      <c r="D33" s="477"/>
      <c r="E33" s="477"/>
      <c r="F33" s="477"/>
      <c r="G33" s="477"/>
      <c r="H33" s="477"/>
      <c r="I33" s="477"/>
      <c r="J33" s="478"/>
      <c r="K33" s="479"/>
      <c r="L33" s="480"/>
      <c r="M33" s="480"/>
      <c r="N33" s="480"/>
      <c r="O33" s="480"/>
      <c r="P33" s="480"/>
      <c r="Q33" s="480"/>
      <c r="R33" s="480"/>
      <c r="S33" s="481"/>
      <c r="T33" s="482"/>
      <c r="U33" s="483"/>
      <c r="V33" s="461"/>
    </row>
    <row r="34" spans="1:22">
      <c r="A34" s="1323"/>
      <c r="B34" s="484"/>
      <c r="C34" s="485"/>
      <c r="D34" s="486"/>
      <c r="E34" s="486"/>
      <c r="F34" s="486"/>
      <c r="G34" s="486"/>
      <c r="H34" s="486"/>
      <c r="I34" s="486"/>
      <c r="J34" s="487"/>
      <c r="K34" s="488"/>
      <c r="L34" s="489"/>
      <c r="M34" s="489"/>
      <c r="N34" s="489"/>
      <c r="O34" s="489"/>
      <c r="P34" s="489"/>
      <c r="Q34" s="489"/>
      <c r="R34" s="489"/>
      <c r="S34" s="490"/>
      <c r="T34" s="491"/>
      <c r="U34" s="492"/>
      <c r="V34" s="461"/>
    </row>
    <row r="35" spans="1:22">
      <c r="A35" s="1321" t="s">
        <v>622</v>
      </c>
      <c r="B35" s="493"/>
      <c r="C35" s="494"/>
      <c r="D35" s="495"/>
      <c r="E35" s="495"/>
      <c r="F35" s="495"/>
      <c r="G35" s="495"/>
      <c r="H35" s="495"/>
      <c r="I35" s="495"/>
      <c r="J35" s="496"/>
      <c r="K35" s="497"/>
      <c r="L35" s="498"/>
      <c r="M35" s="498"/>
      <c r="N35" s="498"/>
      <c r="O35" s="498"/>
      <c r="P35" s="498"/>
      <c r="Q35" s="498"/>
      <c r="R35" s="498"/>
      <c r="S35" s="499"/>
      <c r="T35" s="500"/>
      <c r="U35" s="501"/>
      <c r="V35" s="461"/>
    </row>
    <row r="36" spans="1:22">
      <c r="A36" s="1322"/>
      <c r="B36" s="475"/>
      <c r="C36" s="476"/>
      <c r="D36" s="477"/>
      <c r="E36" s="477"/>
      <c r="F36" s="477"/>
      <c r="G36" s="477"/>
      <c r="H36" s="477"/>
      <c r="I36" s="477"/>
      <c r="J36" s="478"/>
      <c r="K36" s="479"/>
      <c r="L36" s="480"/>
      <c r="M36" s="480"/>
      <c r="N36" s="480"/>
      <c r="O36" s="480"/>
      <c r="P36" s="480"/>
      <c r="Q36" s="480"/>
      <c r="R36" s="480"/>
      <c r="S36" s="481"/>
      <c r="T36" s="482"/>
      <c r="U36" s="483"/>
      <c r="V36" s="461"/>
    </row>
    <row r="37" spans="1:22">
      <c r="A37" s="1322"/>
      <c r="B37" s="475"/>
      <c r="C37" s="476"/>
      <c r="D37" s="477"/>
      <c r="E37" s="477"/>
      <c r="F37" s="477"/>
      <c r="G37" s="477"/>
      <c r="H37" s="477"/>
      <c r="I37" s="477"/>
      <c r="J37" s="478"/>
      <c r="K37" s="479"/>
      <c r="L37" s="480"/>
      <c r="M37" s="480"/>
      <c r="N37" s="480"/>
      <c r="O37" s="480"/>
      <c r="P37" s="480"/>
      <c r="Q37" s="480"/>
      <c r="R37" s="480"/>
      <c r="S37" s="481"/>
      <c r="T37" s="482"/>
      <c r="U37" s="483"/>
      <c r="V37" s="461"/>
    </row>
    <row r="38" spans="1:22">
      <c r="A38" s="1323"/>
      <c r="B38" s="484"/>
      <c r="C38" s="485"/>
      <c r="D38" s="486"/>
      <c r="E38" s="486"/>
      <c r="F38" s="486"/>
      <c r="G38" s="486"/>
      <c r="H38" s="486"/>
      <c r="I38" s="486"/>
      <c r="J38" s="487"/>
      <c r="K38" s="488"/>
      <c r="L38" s="489"/>
      <c r="M38" s="489"/>
      <c r="N38" s="489"/>
      <c r="O38" s="489"/>
      <c r="P38" s="489"/>
      <c r="Q38" s="489"/>
      <c r="R38" s="489"/>
      <c r="S38" s="490"/>
      <c r="T38" s="491"/>
      <c r="U38" s="492"/>
      <c r="V38" s="461"/>
    </row>
    <row r="39" spans="1:22">
      <c r="A39" s="1321" t="s">
        <v>613</v>
      </c>
      <c r="B39" s="493"/>
      <c r="C39" s="494"/>
      <c r="D39" s="495"/>
      <c r="E39" s="495"/>
      <c r="F39" s="495"/>
      <c r="G39" s="495"/>
      <c r="H39" s="495"/>
      <c r="I39" s="495"/>
      <c r="J39" s="496"/>
      <c r="K39" s="497"/>
      <c r="L39" s="498"/>
      <c r="M39" s="498"/>
      <c r="N39" s="498"/>
      <c r="O39" s="498"/>
      <c r="P39" s="498"/>
      <c r="Q39" s="498"/>
      <c r="R39" s="498"/>
      <c r="S39" s="499"/>
      <c r="T39" s="500"/>
      <c r="U39" s="501"/>
      <c r="V39" s="461"/>
    </row>
    <row r="40" spans="1:22">
      <c r="A40" s="1322"/>
      <c r="B40" s="475"/>
      <c r="C40" s="476"/>
      <c r="D40" s="477"/>
      <c r="E40" s="477"/>
      <c r="F40" s="477"/>
      <c r="G40" s="477"/>
      <c r="H40" s="477"/>
      <c r="I40" s="477"/>
      <c r="J40" s="478"/>
      <c r="K40" s="479"/>
      <c r="L40" s="480"/>
      <c r="M40" s="480"/>
      <c r="N40" s="480"/>
      <c r="O40" s="480"/>
      <c r="P40" s="480"/>
      <c r="Q40" s="480"/>
      <c r="R40" s="480"/>
      <c r="S40" s="481"/>
      <c r="T40" s="482"/>
      <c r="U40" s="483"/>
      <c r="V40" s="461"/>
    </row>
    <row r="41" spans="1:22">
      <c r="A41" s="1322"/>
      <c r="B41" s="475"/>
      <c r="C41" s="476"/>
      <c r="D41" s="477"/>
      <c r="E41" s="477"/>
      <c r="F41" s="477"/>
      <c r="G41" s="477"/>
      <c r="H41" s="477"/>
      <c r="I41" s="477"/>
      <c r="J41" s="478"/>
      <c r="K41" s="479"/>
      <c r="L41" s="480"/>
      <c r="M41" s="480"/>
      <c r="N41" s="480"/>
      <c r="O41" s="480"/>
      <c r="P41" s="480"/>
      <c r="Q41" s="480"/>
      <c r="R41" s="480"/>
      <c r="S41" s="481"/>
      <c r="T41" s="482"/>
      <c r="U41" s="483"/>
      <c r="V41" s="461"/>
    </row>
    <row r="42" spans="1:22">
      <c r="A42" s="1323"/>
      <c r="B42" s="484"/>
      <c r="C42" s="485"/>
      <c r="D42" s="486"/>
      <c r="E42" s="486"/>
      <c r="F42" s="486"/>
      <c r="G42" s="486"/>
      <c r="H42" s="486"/>
      <c r="I42" s="486"/>
      <c r="J42" s="487"/>
      <c r="K42" s="488"/>
      <c r="L42" s="489"/>
      <c r="M42" s="489"/>
      <c r="N42" s="489"/>
      <c r="O42" s="489"/>
      <c r="P42" s="489"/>
      <c r="Q42" s="489"/>
      <c r="R42" s="489"/>
      <c r="S42" s="490"/>
      <c r="T42" s="491"/>
      <c r="U42" s="492"/>
      <c r="V42" s="461"/>
    </row>
    <row r="43" spans="1:22">
      <c r="A43" s="1321" t="s">
        <v>623</v>
      </c>
      <c r="B43" s="493"/>
      <c r="C43" s="494"/>
      <c r="D43" s="495"/>
      <c r="E43" s="495"/>
      <c r="F43" s="495"/>
      <c r="G43" s="495"/>
      <c r="H43" s="495"/>
      <c r="I43" s="495"/>
      <c r="J43" s="496"/>
      <c r="K43" s="497"/>
      <c r="L43" s="498"/>
      <c r="M43" s="498"/>
      <c r="N43" s="498"/>
      <c r="O43" s="498"/>
      <c r="P43" s="498"/>
      <c r="Q43" s="498"/>
      <c r="R43" s="498"/>
      <c r="S43" s="499"/>
      <c r="T43" s="500"/>
      <c r="U43" s="501"/>
      <c r="V43" s="461"/>
    </row>
    <row r="44" spans="1:22">
      <c r="A44" s="1322"/>
      <c r="B44" s="475"/>
      <c r="C44" s="476"/>
      <c r="D44" s="477"/>
      <c r="E44" s="477"/>
      <c r="F44" s="477"/>
      <c r="G44" s="477"/>
      <c r="H44" s="477"/>
      <c r="I44" s="477"/>
      <c r="J44" s="478"/>
      <c r="K44" s="479"/>
      <c r="L44" s="480"/>
      <c r="M44" s="480"/>
      <c r="N44" s="480"/>
      <c r="O44" s="480"/>
      <c r="P44" s="480"/>
      <c r="Q44" s="480"/>
      <c r="R44" s="480"/>
      <c r="S44" s="481"/>
      <c r="T44" s="482"/>
      <c r="U44" s="483"/>
      <c r="V44" s="461"/>
    </row>
    <row r="45" spans="1:22">
      <c r="A45" s="1322"/>
      <c r="B45" s="475"/>
      <c r="C45" s="476"/>
      <c r="D45" s="477"/>
      <c r="E45" s="477"/>
      <c r="F45" s="477"/>
      <c r="G45" s="477"/>
      <c r="H45" s="477"/>
      <c r="I45" s="477"/>
      <c r="J45" s="478"/>
      <c r="K45" s="479"/>
      <c r="L45" s="480"/>
      <c r="M45" s="480"/>
      <c r="N45" s="480"/>
      <c r="O45" s="480"/>
      <c r="P45" s="480"/>
      <c r="Q45" s="480"/>
      <c r="R45" s="480"/>
      <c r="S45" s="481"/>
      <c r="T45" s="482"/>
      <c r="U45" s="483"/>
      <c r="V45" s="461"/>
    </row>
    <row r="46" spans="1:22">
      <c r="A46" s="1323"/>
      <c r="B46" s="484"/>
      <c r="C46" s="485"/>
      <c r="D46" s="486"/>
      <c r="E46" s="486"/>
      <c r="F46" s="486"/>
      <c r="G46" s="486"/>
      <c r="H46" s="486"/>
      <c r="I46" s="486"/>
      <c r="J46" s="487"/>
      <c r="K46" s="488"/>
      <c r="L46" s="489"/>
      <c r="M46" s="489"/>
      <c r="N46" s="489"/>
      <c r="O46" s="489"/>
      <c r="P46" s="489"/>
      <c r="Q46" s="489"/>
      <c r="R46" s="489"/>
      <c r="S46" s="490"/>
      <c r="T46" s="491"/>
      <c r="U46" s="492"/>
      <c r="V46" s="461"/>
    </row>
    <row r="47" spans="1:22">
      <c r="A47" s="1319" t="s">
        <v>614</v>
      </c>
      <c r="B47" s="493"/>
      <c r="C47" s="494"/>
      <c r="D47" s="495"/>
      <c r="E47" s="495"/>
      <c r="F47" s="495"/>
      <c r="G47" s="495"/>
      <c r="H47" s="495"/>
      <c r="I47" s="495"/>
      <c r="J47" s="496"/>
      <c r="K47" s="497"/>
      <c r="L47" s="498"/>
      <c r="M47" s="498"/>
      <c r="N47" s="498"/>
      <c r="O47" s="498"/>
      <c r="P47" s="498"/>
      <c r="Q47" s="498"/>
      <c r="R47" s="498"/>
      <c r="S47" s="499"/>
      <c r="T47" s="499"/>
      <c r="U47" s="501"/>
      <c r="V47" s="461"/>
    </row>
    <row r="48" spans="1:22">
      <c r="A48" s="1320"/>
      <c r="B48" s="475"/>
      <c r="C48" s="476"/>
      <c r="D48" s="477"/>
      <c r="E48" s="477"/>
      <c r="F48" s="477"/>
      <c r="G48" s="477"/>
      <c r="H48" s="477"/>
      <c r="I48" s="477"/>
      <c r="J48" s="478"/>
      <c r="K48" s="479"/>
      <c r="L48" s="480"/>
      <c r="M48" s="480"/>
      <c r="N48" s="480"/>
      <c r="O48" s="480"/>
      <c r="P48" s="480"/>
      <c r="Q48" s="480"/>
      <c r="R48" s="480"/>
      <c r="S48" s="481"/>
      <c r="T48" s="481"/>
      <c r="U48" s="483"/>
      <c r="V48" s="461"/>
    </row>
    <row r="49" spans="1:22">
      <c r="A49" s="1320"/>
      <c r="B49" s="475"/>
      <c r="C49" s="476"/>
      <c r="D49" s="477"/>
      <c r="E49" s="477"/>
      <c r="F49" s="477"/>
      <c r="G49" s="477"/>
      <c r="H49" s="477"/>
      <c r="I49" s="477"/>
      <c r="J49" s="478"/>
      <c r="K49" s="479"/>
      <c r="L49" s="480"/>
      <c r="M49" s="480"/>
      <c r="N49" s="480"/>
      <c r="O49" s="480"/>
      <c r="P49" s="480"/>
      <c r="Q49" s="480"/>
      <c r="R49" s="480"/>
      <c r="S49" s="481"/>
      <c r="T49" s="481"/>
      <c r="U49" s="483"/>
      <c r="V49" s="461"/>
    </row>
    <row r="50" spans="1:22">
      <c r="A50" s="1324"/>
      <c r="B50" s="484"/>
      <c r="C50" s="485"/>
      <c r="D50" s="486"/>
      <c r="E50" s="486"/>
      <c r="F50" s="486"/>
      <c r="G50" s="486"/>
      <c r="H50" s="486"/>
      <c r="I50" s="486"/>
      <c r="J50" s="487"/>
      <c r="K50" s="488"/>
      <c r="L50" s="489"/>
      <c r="M50" s="489"/>
      <c r="N50" s="489"/>
      <c r="O50" s="489"/>
      <c r="P50" s="489"/>
      <c r="Q50" s="489"/>
      <c r="R50" s="489"/>
      <c r="S50" s="490"/>
      <c r="T50" s="490"/>
      <c r="U50" s="492"/>
      <c r="V50" s="461"/>
    </row>
    <row r="51" spans="1:22">
      <c r="A51" s="1319" t="s">
        <v>615</v>
      </c>
      <c r="B51" s="493"/>
      <c r="C51" s="494"/>
      <c r="D51" s="495"/>
      <c r="E51" s="495"/>
      <c r="F51" s="495"/>
      <c r="G51" s="495"/>
      <c r="H51" s="495"/>
      <c r="I51" s="495"/>
      <c r="J51" s="496"/>
      <c r="K51" s="497"/>
      <c r="L51" s="498"/>
      <c r="M51" s="498"/>
      <c r="N51" s="498"/>
      <c r="O51" s="498"/>
      <c r="P51" s="498"/>
      <c r="Q51" s="498"/>
      <c r="R51" s="498"/>
      <c r="S51" s="499"/>
      <c r="T51" s="499"/>
      <c r="U51" s="501"/>
      <c r="V51" s="461"/>
    </row>
    <row r="52" spans="1:22">
      <c r="A52" s="1320"/>
      <c r="B52" s="475"/>
      <c r="C52" s="476"/>
      <c r="D52" s="477"/>
      <c r="E52" s="477"/>
      <c r="F52" s="477"/>
      <c r="G52" s="477"/>
      <c r="H52" s="477"/>
      <c r="I52" s="477"/>
      <c r="J52" s="478"/>
      <c r="K52" s="479"/>
      <c r="L52" s="480"/>
      <c r="M52" s="480"/>
      <c r="N52" s="480"/>
      <c r="O52" s="480"/>
      <c r="P52" s="480"/>
      <c r="Q52" s="480"/>
      <c r="R52" s="480"/>
      <c r="S52" s="481"/>
      <c r="T52" s="481"/>
      <c r="U52" s="483"/>
      <c r="V52" s="461"/>
    </row>
    <row r="53" spans="1:22">
      <c r="A53" s="1320"/>
      <c r="B53" s="475"/>
      <c r="C53" s="476"/>
      <c r="D53" s="477"/>
      <c r="E53" s="477"/>
      <c r="F53" s="477"/>
      <c r="G53" s="477"/>
      <c r="H53" s="477"/>
      <c r="I53" s="477"/>
      <c r="J53" s="478"/>
      <c r="K53" s="479"/>
      <c r="L53" s="480"/>
      <c r="M53" s="480"/>
      <c r="N53" s="480"/>
      <c r="O53" s="480"/>
      <c r="P53" s="480"/>
      <c r="Q53" s="480"/>
      <c r="R53" s="480"/>
      <c r="S53" s="481"/>
      <c r="T53" s="481"/>
      <c r="U53" s="483"/>
      <c r="V53" s="461"/>
    </row>
    <row r="54" spans="1:22">
      <c r="A54" s="1324"/>
      <c r="B54" s="484"/>
      <c r="C54" s="485"/>
      <c r="D54" s="486"/>
      <c r="E54" s="486"/>
      <c r="F54" s="486"/>
      <c r="G54" s="486"/>
      <c r="H54" s="486"/>
      <c r="I54" s="486"/>
      <c r="J54" s="487"/>
      <c r="K54" s="488"/>
      <c r="L54" s="489"/>
      <c r="M54" s="489"/>
      <c r="N54" s="489"/>
      <c r="O54" s="489"/>
      <c r="P54" s="489"/>
      <c r="Q54" s="489"/>
      <c r="R54" s="489"/>
      <c r="S54" s="490"/>
      <c r="T54" s="490"/>
      <c r="U54" s="492"/>
      <c r="V54" s="461"/>
    </row>
    <row r="55" spans="1:22">
      <c r="A55" s="1319" t="s">
        <v>616</v>
      </c>
      <c r="B55" s="493"/>
      <c r="C55" s="494"/>
      <c r="D55" s="495"/>
      <c r="E55" s="495"/>
      <c r="F55" s="495"/>
      <c r="G55" s="495"/>
      <c r="H55" s="495"/>
      <c r="I55" s="495"/>
      <c r="J55" s="496"/>
      <c r="K55" s="497"/>
      <c r="L55" s="498"/>
      <c r="M55" s="498"/>
      <c r="N55" s="498"/>
      <c r="O55" s="498"/>
      <c r="P55" s="498"/>
      <c r="Q55" s="498"/>
      <c r="R55" s="498"/>
      <c r="S55" s="499"/>
      <c r="T55" s="499"/>
      <c r="U55" s="501"/>
      <c r="V55" s="461"/>
    </row>
    <row r="56" spans="1:22">
      <c r="A56" s="1320"/>
      <c r="B56" s="475"/>
      <c r="C56" s="476"/>
      <c r="D56" s="477"/>
      <c r="E56" s="477"/>
      <c r="F56" s="477"/>
      <c r="G56" s="477"/>
      <c r="H56" s="477"/>
      <c r="I56" s="477"/>
      <c r="J56" s="478"/>
      <c r="K56" s="479"/>
      <c r="L56" s="480"/>
      <c r="M56" s="480"/>
      <c r="N56" s="480"/>
      <c r="O56" s="480"/>
      <c r="P56" s="480"/>
      <c r="Q56" s="480"/>
      <c r="R56" s="480"/>
      <c r="S56" s="481"/>
      <c r="T56" s="481"/>
      <c r="U56" s="483"/>
      <c r="V56" s="461"/>
    </row>
    <row r="57" spans="1:22">
      <c r="A57" s="1320"/>
      <c r="B57" s="475"/>
      <c r="C57" s="476"/>
      <c r="D57" s="477"/>
      <c r="E57" s="477"/>
      <c r="F57" s="477"/>
      <c r="G57" s="477"/>
      <c r="H57" s="477"/>
      <c r="I57" s="477"/>
      <c r="J57" s="478"/>
      <c r="K57" s="479"/>
      <c r="L57" s="480"/>
      <c r="M57" s="480"/>
      <c r="N57" s="480"/>
      <c r="O57" s="480"/>
      <c r="P57" s="480"/>
      <c r="Q57" s="480"/>
      <c r="R57" s="480"/>
      <c r="S57" s="481"/>
      <c r="T57" s="481"/>
      <c r="U57" s="483"/>
      <c r="V57" s="461"/>
    </row>
    <row r="58" spans="1:22">
      <c r="A58" s="1324"/>
      <c r="B58" s="502"/>
      <c r="C58" s="503"/>
      <c r="D58" s="504"/>
      <c r="E58" s="504"/>
      <c r="F58" s="504"/>
      <c r="G58" s="504"/>
      <c r="H58" s="504"/>
      <c r="I58" s="504"/>
      <c r="J58" s="505"/>
      <c r="K58" s="506"/>
      <c r="L58" s="507"/>
      <c r="M58" s="507"/>
      <c r="N58" s="507"/>
      <c r="O58" s="507"/>
      <c r="P58" s="507"/>
      <c r="Q58" s="507"/>
      <c r="R58" s="507"/>
      <c r="S58" s="508"/>
      <c r="T58" s="508"/>
      <c r="U58" s="510"/>
      <c r="V58" s="461"/>
    </row>
    <row r="59" spans="1:22">
      <c r="A59" s="1319" t="s">
        <v>617</v>
      </c>
      <c r="B59" s="493"/>
      <c r="C59" s="494"/>
      <c r="D59" s="495"/>
      <c r="E59" s="495"/>
      <c r="F59" s="495"/>
      <c r="G59" s="495"/>
      <c r="H59" s="495"/>
      <c r="I59" s="495"/>
      <c r="J59" s="496"/>
      <c r="K59" s="497"/>
      <c r="L59" s="498"/>
      <c r="M59" s="498"/>
      <c r="N59" s="498"/>
      <c r="O59" s="498"/>
      <c r="P59" s="498"/>
      <c r="Q59" s="498"/>
      <c r="R59" s="498"/>
      <c r="S59" s="499"/>
      <c r="T59" s="499"/>
      <c r="U59" s="501"/>
      <c r="V59" s="461"/>
    </row>
    <row r="60" spans="1:22">
      <c r="A60" s="1320"/>
      <c r="B60" s="475"/>
      <c r="C60" s="476"/>
      <c r="D60" s="477"/>
      <c r="E60" s="477"/>
      <c r="F60" s="477"/>
      <c r="G60" s="477"/>
      <c r="H60" s="477"/>
      <c r="I60" s="477"/>
      <c r="J60" s="478"/>
      <c r="K60" s="479"/>
      <c r="L60" s="480"/>
      <c r="M60" s="480"/>
      <c r="N60" s="480"/>
      <c r="O60" s="480"/>
      <c r="P60" s="480"/>
      <c r="Q60" s="480"/>
      <c r="R60" s="480"/>
      <c r="S60" s="481"/>
      <c r="T60" s="481"/>
      <c r="U60" s="483"/>
      <c r="V60" s="461"/>
    </row>
    <row r="61" spans="1:22">
      <c r="A61" s="1320"/>
      <c r="B61" s="475"/>
      <c r="C61" s="476"/>
      <c r="D61" s="477"/>
      <c r="E61" s="477"/>
      <c r="F61" s="477"/>
      <c r="G61" s="477"/>
      <c r="H61" s="477"/>
      <c r="I61" s="477"/>
      <c r="J61" s="478"/>
      <c r="K61" s="479"/>
      <c r="L61" s="480"/>
      <c r="M61" s="480"/>
      <c r="N61" s="480"/>
      <c r="O61" s="480"/>
      <c r="P61" s="480"/>
      <c r="Q61" s="480"/>
      <c r="R61" s="480"/>
      <c r="S61" s="481"/>
      <c r="T61" s="481"/>
      <c r="U61" s="483"/>
      <c r="V61" s="461"/>
    </row>
    <row r="62" spans="1:22">
      <c r="A62" s="1324"/>
      <c r="B62" s="502"/>
      <c r="C62" s="503"/>
      <c r="D62" s="504"/>
      <c r="E62" s="504"/>
      <c r="F62" s="504"/>
      <c r="G62" s="504"/>
      <c r="H62" s="504"/>
      <c r="I62" s="504"/>
      <c r="J62" s="505"/>
      <c r="K62" s="506"/>
      <c r="L62" s="507"/>
      <c r="M62" s="507"/>
      <c r="N62" s="507"/>
      <c r="O62" s="507"/>
      <c r="P62" s="507"/>
      <c r="Q62" s="507"/>
      <c r="R62" s="507"/>
      <c r="S62" s="508"/>
      <c r="T62" s="508"/>
      <c r="U62" s="510"/>
      <c r="V62" s="461"/>
    </row>
    <row r="63" spans="1:22">
      <c r="A63" s="1319" t="s">
        <v>610</v>
      </c>
      <c r="B63" s="493"/>
      <c r="C63" s="494"/>
      <c r="D63" s="495"/>
      <c r="E63" s="495"/>
      <c r="F63" s="495"/>
      <c r="G63" s="495"/>
      <c r="H63" s="495"/>
      <c r="I63" s="495"/>
      <c r="J63" s="496"/>
      <c r="K63" s="497"/>
      <c r="L63" s="498"/>
      <c r="M63" s="498"/>
      <c r="N63" s="498"/>
      <c r="O63" s="498"/>
      <c r="P63" s="498"/>
      <c r="Q63" s="498"/>
      <c r="R63" s="498"/>
      <c r="S63" s="499"/>
      <c r="T63" s="499"/>
      <c r="U63" s="501"/>
      <c r="V63" s="461"/>
    </row>
    <row r="64" spans="1:22">
      <c r="A64" s="1320"/>
      <c r="B64" s="475"/>
      <c r="C64" s="476"/>
      <c r="D64" s="477"/>
      <c r="E64" s="477"/>
      <c r="F64" s="477"/>
      <c r="G64" s="477"/>
      <c r="H64" s="477"/>
      <c r="I64" s="477"/>
      <c r="J64" s="478"/>
      <c r="K64" s="479"/>
      <c r="L64" s="480"/>
      <c r="M64" s="480"/>
      <c r="N64" s="480"/>
      <c r="O64" s="480"/>
      <c r="P64" s="480"/>
      <c r="Q64" s="480"/>
      <c r="R64" s="480"/>
      <c r="S64" s="481"/>
      <c r="T64" s="481"/>
      <c r="U64" s="483"/>
      <c r="V64" s="461"/>
    </row>
    <row r="65" spans="1:22">
      <c r="A65" s="1320"/>
      <c r="B65" s="475"/>
      <c r="C65" s="476"/>
      <c r="D65" s="477"/>
      <c r="E65" s="477"/>
      <c r="F65" s="477"/>
      <c r="G65" s="477"/>
      <c r="H65" s="477"/>
      <c r="I65" s="477"/>
      <c r="J65" s="478"/>
      <c r="K65" s="479"/>
      <c r="L65" s="480"/>
      <c r="M65" s="480"/>
      <c r="N65" s="480"/>
      <c r="O65" s="480"/>
      <c r="P65" s="480"/>
      <c r="Q65" s="480"/>
      <c r="R65" s="480"/>
      <c r="S65" s="481"/>
      <c r="T65" s="481"/>
      <c r="U65" s="483"/>
      <c r="V65" s="461"/>
    </row>
    <row r="66" spans="1:22">
      <c r="A66" s="1320"/>
      <c r="B66" s="515"/>
      <c r="C66" s="516"/>
      <c r="D66" s="517"/>
      <c r="E66" s="517"/>
      <c r="F66" s="517"/>
      <c r="G66" s="517"/>
      <c r="H66" s="517"/>
      <c r="I66" s="517"/>
      <c r="J66" s="518"/>
      <c r="K66" s="519"/>
      <c r="L66" s="520"/>
      <c r="M66" s="520"/>
      <c r="N66" s="520"/>
      <c r="O66" s="520"/>
      <c r="P66" s="520"/>
      <c r="Q66" s="520"/>
      <c r="R66" s="520"/>
      <c r="S66" s="521"/>
      <c r="T66" s="521"/>
      <c r="U66" s="522"/>
      <c r="V66" s="461"/>
    </row>
    <row r="67" spans="1:22" ht="14.25" thickBot="1">
      <c r="A67" s="1334" t="s">
        <v>630</v>
      </c>
      <c r="B67" s="1335"/>
      <c r="C67" s="527"/>
      <c r="D67" s="528"/>
      <c r="E67" s="528"/>
      <c r="F67" s="528"/>
      <c r="G67" s="528"/>
      <c r="H67" s="528"/>
      <c r="I67" s="528"/>
      <c r="J67" s="529"/>
      <c r="K67" s="524"/>
      <c r="L67" s="523"/>
      <c r="M67" s="523"/>
      <c r="N67" s="523"/>
      <c r="O67" s="523"/>
      <c r="P67" s="523"/>
      <c r="Q67" s="523"/>
      <c r="R67" s="523"/>
      <c r="S67" s="523"/>
      <c r="T67" s="525"/>
      <c r="U67" s="526"/>
      <c r="V67" s="461"/>
    </row>
    <row r="68" spans="1:22" ht="14.25" thickBot="1">
      <c r="A68" s="1325" t="s">
        <v>952</v>
      </c>
      <c r="B68" s="1326"/>
      <c r="C68" s="1326"/>
      <c r="D68" s="1326"/>
      <c r="E68" s="1326"/>
      <c r="F68" s="1326"/>
      <c r="G68" s="1326"/>
      <c r="H68" s="1326"/>
      <c r="I68" s="1326"/>
      <c r="J68" s="1326"/>
      <c r="K68" s="1326"/>
      <c r="L68" s="1326"/>
      <c r="M68" s="1326"/>
      <c r="N68" s="1326"/>
      <c r="O68" s="1326"/>
      <c r="P68" s="1326"/>
      <c r="Q68" s="1326"/>
      <c r="R68" s="1326"/>
      <c r="S68" s="1326"/>
      <c r="T68" s="1326"/>
      <c r="U68" s="1327"/>
      <c r="V68" s="463"/>
    </row>
    <row r="69" spans="1:22">
      <c r="A69" s="1320" t="s">
        <v>606</v>
      </c>
      <c r="B69" s="466"/>
      <c r="C69" s="467"/>
      <c r="D69" s="468"/>
      <c r="E69" s="468"/>
      <c r="F69" s="468"/>
      <c r="G69" s="468"/>
      <c r="H69" s="468"/>
      <c r="I69" s="468"/>
      <c r="J69" s="469"/>
      <c r="K69" s="470"/>
      <c r="L69" s="471"/>
      <c r="M69" s="471"/>
      <c r="N69" s="471"/>
      <c r="O69" s="471"/>
      <c r="P69" s="471"/>
      <c r="Q69" s="471"/>
      <c r="R69" s="471"/>
      <c r="S69" s="472"/>
      <c r="T69" s="473"/>
      <c r="U69" s="474"/>
      <c r="V69" s="461"/>
    </row>
    <row r="70" spans="1:22">
      <c r="A70" s="1320"/>
      <c r="B70" s="475"/>
      <c r="C70" s="476"/>
      <c r="D70" s="477"/>
      <c r="E70" s="477"/>
      <c r="F70" s="477"/>
      <c r="G70" s="477"/>
      <c r="H70" s="477"/>
      <c r="I70" s="477"/>
      <c r="J70" s="478"/>
      <c r="K70" s="479"/>
      <c r="L70" s="480"/>
      <c r="M70" s="480"/>
      <c r="N70" s="480"/>
      <c r="O70" s="480"/>
      <c r="P70" s="480"/>
      <c r="Q70" s="480"/>
      <c r="R70" s="480"/>
      <c r="S70" s="481"/>
      <c r="T70" s="482"/>
      <c r="U70" s="483"/>
      <c r="V70" s="461"/>
    </row>
    <row r="71" spans="1:22">
      <c r="A71" s="1320"/>
      <c r="B71" s="475"/>
      <c r="C71" s="476"/>
      <c r="D71" s="477"/>
      <c r="E71" s="477"/>
      <c r="F71" s="477"/>
      <c r="G71" s="477"/>
      <c r="H71" s="477"/>
      <c r="I71" s="477"/>
      <c r="J71" s="478"/>
      <c r="K71" s="479"/>
      <c r="L71" s="480"/>
      <c r="M71" s="480"/>
      <c r="N71" s="480"/>
      <c r="O71" s="480"/>
      <c r="P71" s="480"/>
      <c r="Q71" s="480"/>
      <c r="R71" s="480"/>
      <c r="S71" s="481"/>
      <c r="T71" s="482"/>
      <c r="U71" s="483"/>
      <c r="V71" s="461"/>
    </row>
    <row r="72" spans="1:22">
      <c r="A72" s="1324"/>
      <c r="B72" s="484"/>
      <c r="C72" s="485"/>
      <c r="D72" s="486"/>
      <c r="E72" s="486"/>
      <c r="F72" s="486"/>
      <c r="G72" s="486"/>
      <c r="H72" s="486"/>
      <c r="I72" s="486"/>
      <c r="J72" s="487"/>
      <c r="K72" s="488"/>
      <c r="L72" s="489"/>
      <c r="M72" s="489"/>
      <c r="N72" s="489"/>
      <c r="O72" s="489"/>
      <c r="P72" s="489"/>
      <c r="Q72" s="489"/>
      <c r="R72" s="489"/>
      <c r="S72" s="490"/>
      <c r="T72" s="491"/>
      <c r="U72" s="492"/>
      <c r="V72" s="461"/>
    </row>
    <row r="73" spans="1:22">
      <c r="A73" s="1321" t="s">
        <v>611</v>
      </c>
      <c r="B73" s="493"/>
      <c r="C73" s="494"/>
      <c r="D73" s="495"/>
      <c r="E73" s="495"/>
      <c r="F73" s="495"/>
      <c r="G73" s="495"/>
      <c r="H73" s="495"/>
      <c r="I73" s="495"/>
      <c r="J73" s="496"/>
      <c r="K73" s="497"/>
      <c r="L73" s="498"/>
      <c r="M73" s="498"/>
      <c r="N73" s="498"/>
      <c r="O73" s="498"/>
      <c r="P73" s="498"/>
      <c r="Q73" s="498"/>
      <c r="R73" s="498"/>
      <c r="S73" s="499"/>
      <c r="T73" s="500"/>
      <c r="U73" s="501"/>
      <c r="V73" s="461"/>
    </row>
    <row r="74" spans="1:22">
      <c r="A74" s="1322"/>
      <c r="B74" s="475"/>
      <c r="C74" s="476"/>
      <c r="D74" s="477"/>
      <c r="E74" s="477"/>
      <c r="F74" s="477"/>
      <c r="G74" s="477"/>
      <c r="H74" s="477"/>
      <c r="I74" s="477"/>
      <c r="J74" s="478"/>
      <c r="K74" s="479"/>
      <c r="L74" s="480"/>
      <c r="M74" s="480"/>
      <c r="N74" s="480"/>
      <c r="O74" s="480"/>
      <c r="P74" s="480"/>
      <c r="Q74" s="480"/>
      <c r="R74" s="480"/>
      <c r="S74" s="481"/>
      <c r="T74" s="482"/>
      <c r="U74" s="483"/>
      <c r="V74" s="461"/>
    </row>
    <row r="75" spans="1:22">
      <c r="A75" s="1322"/>
      <c r="B75" s="475"/>
      <c r="C75" s="476"/>
      <c r="D75" s="477"/>
      <c r="E75" s="477"/>
      <c r="F75" s="477"/>
      <c r="G75" s="477"/>
      <c r="H75" s="477"/>
      <c r="I75" s="477"/>
      <c r="J75" s="478"/>
      <c r="K75" s="479"/>
      <c r="L75" s="480"/>
      <c r="M75" s="480"/>
      <c r="N75" s="480"/>
      <c r="O75" s="480"/>
      <c r="P75" s="480"/>
      <c r="Q75" s="480"/>
      <c r="R75" s="480"/>
      <c r="S75" s="481"/>
      <c r="T75" s="482"/>
      <c r="U75" s="483"/>
      <c r="V75" s="461"/>
    </row>
    <row r="76" spans="1:22">
      <c r="A76" s="1323"/>
      <c r="B76" s="502"/>
      <c r="C76" s="503"/>
      <c r="D76" s="504"/>
      <c r="E76" s="504"/>
      <c r="F76" s="504"/>
      <c r="G76" s="504"/>
      <c r="H76" s="504"/>
      <c r="I76" s="504"/>
      <c r="J76" s="505"/>
      <c r="K76" s="506"/>
      <c r="L76" s="507"/>
      <c r="M76" s="507"/>
      <c r="N76" s="507"/>
      <c r="O76" s="507"/>
      <c r="P76" s="507"/>
      <c r="Q76" s="507"/>
      <c r="R76" s="507"/>
      <c r="S76" s="508"/>
      <c r="T76" s="509"/>
      <c r="U76" s="510"/>
      <c r="V76" s="461"/>
    </row>
    <row r="77" spans="1:22">
      <c r="A77" s="1321" t="s">
        <v>624</v>
      </c>
      <c r="B77" s="493"/>
      <c r="C77" s="494"/>
      <c r="D77" s="495"/>
      <c r="E77" s="495"/>
      <c r="F77" s="495"/>
      <c r="G77" s="495"/>
      <c r="H77" s="495"/>
      <c r="I77" s="495"/>
      <c r="J77" s="496"/>
      <c r="K77" s="497"/>
      <c r="L77" s="498"/>
      <c r="M77" s="498"/>
      <c r="N77" s="498"/>
      <c r="O77" s="498"/>
      <c r="P77" s="498"/>
      <c r="Q77" s="498"/>
      <c r="R77" s="498"/>
      <c r="S77" s="499"/>
      <c r="T77" s="500"/>
      <c r="U77" s="501"/>
      <c r="V77" s="461"/>
    </row>
    <row r="78" spans="1:22">
      <c r="A78" s="1322"/>
      <c r="B78" s="475"/>
      <c r="C78" s="476"/>
      <c r="D78" s="477"/>
      <c r="E78" s="477"/>
      <c r="F78" s="477"/>
      <c r="G78" s="477"/>
      <c r="H78" s="477"/>
      <c r="I78" s="477"/>
      <c r="J78" s="478"/>
      <c r="K78" s="479"/>
      <c r="L78" s="480"/>
      <c r="M78" s="480"/>
      <c r="N78" s="480"/>
      <c r="O78" s="480"/>
      <c r="P78" s="480"/>
      <c r="Q78" s="480"/>
      <c r="R78" s="480"/>
      <c r="S78" s="481"/>
      <c r="T78" s="482"/>
      <c r="U78" s="483"/>
      <c r="V78" s="461"/>
    </row>
    <row r="79" spans="1:22">
      <c r="A79" s="1322"/>
      <c r="B79" s="475"/>
      <c r="C79" s="476"/>
      <c r="D79" s="477"/>
      <c r="E79" s="477"/>
      <c r="F79" s="477"/>
      <c r="G79" s="477"/>
      <c r="H79" s="477"/>
      <c r="I79" s="477"/>
      <c r="J79" s="478"/>
      <c r="K79" s="479"/>
      <c r="L79" s="480"/>
      <c r="M79" s="480"/>
      <c r="N79" s="480"/>
      <c r="O79" s="480"/>
      <c r="P79" s="480"/>
      <c r="Q79" s="480"/>
      <c r="R79" s="480"/>
      <c r="S79" s="481"/>
      <c r="T79" s="482"/>
      <c r="U79" s="483"/>
      <c r="V79" s="461"/>
    </row>
    <row r="80" spans="1:22">
      <c r="A80" s="1323"/>
      <c r="B80" s="484"/>
      <c r="C80" s="485"/>
      <c r="D80" s="486"/>
      <c r="E80" s="486"/>
      <c r="F80" s="486"/>
      <c r="G80" s="486"/>
      <c r="H80" s="486"/>
      <c r="I80" s="486"/>
      <c r="J80" s="487"/>
      <c r="K80" s="488"/>
      <c r="L80" s="489"/>
      <c r="M80" s="489"/>
      <c r="N80" s="489"/>
      <c r="O80" s="489"/>
      <c r="P80" s="489"/>
      <c r="Q80" s="489"/>
      <c r="R80" s="489"/>
      <c r="S80" s="490"/>
      <c r="T80" s="491"/>
      <c r="U80" s="492"/>
      <c r="V80" s="461"/>
    </row>
    <row r="81" spans="1:22">
      <c r="A81" s="1321" t="s">
        <v>612</v>
      </c>
      <c r="B81" s="493"/>
      <c r="C81" s="494"/>
      <c r="D81" s="495"/>
      <c r="E81" s="495"/>
      <c r="F81" s="495"/>
      <c r="G81" s="495"/>
      <c r="H81" s="495"/>
      <c r="I81" s="495"/>
      <c r="J81" s="496"/>
      <c r="K81" s="497"/>
      <c r="L81" s="498"/>
      <c r="M81" s="498"/>
      <c r="N81" s="498"/>
      <c r="O81" s="498"/>
      <c r="P81" s="498"/>
      <c r="Q81" s="498"/>
      <c r="R81" s="498"/>
      <c r="S81" s="499"/>
      <c r="T81" s="500"/>
      <c r="U81" s="501"/>
      <c r="V81" s="461"/>
    </row>
    <row r="82" spans="1:22">
      <c r="A82" s="1322"/>
      <c r="B82" s="475"/>
      <c r="C82" s="476"/>
      <c r="D82" s="477"/>
      <c r="E82" s="477"/>
      <c r="F82" s="477"/>
      <c r="G82" s="477"/>
      <c r="H82" s="477"/>
      <c r="I82" s="477"/>
      <c r="J82" s="478"/>
      <c r="K82" s="479"/>
      <c r="L82" s="480"/>
      <c r="M82" s="480"/>
      <c r="N82" s="480"/>
      <c r="O82" s="480"/>
      <c r="P82" s="480"/>
      <c r="Q82" s="480"/>
      <c r="R82" s="480"/>
      <c r="S82" s="481"/>
      <c r="T82" s="482"/>
      <c r="U82" s="483"/>
      <c r="V82" s="461"/>
    </row>
    <row r="83" spans="1:22">
      <c r="A83" s="1322"/>
      <c r="B83" s="475"/>
      <c r="C83" s="476"/>
      <c r="D83" s="477"/>
      <c r="E83" s="477"/>
      <c r="F83" s="477"/>
      <c r="G83" s="477"/>
      <c r="H83" s="477"/>
      <c r="I83" s="477"/>
      <c r="J83" s="478"/>
      <c r="K83" s="479"/>
      <c r="L83" s="480"/>
      <c r="M83" s="480"/>
      <c r="N83" s="480"/>
      <c r="O83" s="480"/>
      <c r="P83" s="480"/>
      <c r="Q83" s="480"/>
      <c r="R83" s="480"/>
      <c r="S83" s="481"/>
      <c r="T83" s="482"/>
      <c r="U83" s="483"/>
      <c r="V83" s="461"/>
    </row>
    <row r="84" spans="1:22">
      <c r="A84" s="1323"/>
      <c r="B84" s="502"/>
      <c r="C84" s="503"/>
      <c r="D84" s="504"/>
      <c r="E84" s="504"/>
      <c r="F84" s="504"/>
      <c r="G84" s="504"/>
      <c r="H84" s="504"/>
      <c r="I84" s="504"/>
      <c r="J84" s="505"/>
      <c r="K84" s="506"/>
      <c r="L84" s="507"/>
      <c r="M84" s="507"/>
      <c r="N84" s="507"/>
      <c r="O84" s="507"/>
      <c r="P84" s="507"/>
      <c r="Q84" s="507"/>
      <c r="R84" s="507"/>
      <c r="S84" s="508"/>
      <c r="T84" s="509"/>
      <c r="U84" s="510"/>
      <c r="V84" s="461"/>
    </row>
    <row r="85" spans="1:22">
      <c r="A85" s="1321" t="s">
        <v>623</v>
      </c>
      <c r="B85" s="493"/>
      <c r="C85" s="494"/>
      <c r="D85" s="495"/>
      <c r="E85" s="495"/>
      <c r="F85" s="495"/>
      <c r="G85" s="495"/>
      <c r="H85" s="495"/>
      <c r="I85" s="495"/>
      <c r="J85" s="496"/>
      <c r="K85" s="497"/>
      <c r="L85" s="498"/>
      <c r="M85" s="498"/>
      <c r="N85" s="498"/>
      <c r="O85" s="498"/>
      <c r="P85" s="498"/>
      <c r="Q85" s="498"/>
      <c r="R85" s="498"/>
      <c r="S85" s="499"/>
      <c r="T85" s="500"/>
      <c r="U85" s="501"/>
      <c r="V85" s="461"/>
    </row>
    <row r="86" spans="1:22">
      <c r="A86" s="1322"/>
      <c r="B86" s="475"/>
      <c r="C86" s="476"/>
      <c r="D86" s="477"/>
      <c r="E86" s="477"/>
      <c r="F86" s="477"/>
      <c r="G86" s="477"/>
      <c r="H86" s="477"/>
      <c r="I86" s="477"/>
      <c r="J86" s="478"/>
      <c r="K86" s="479"/>
      <c r="L86" s="480"/>
      <c r="M86" s="480"/>
      <c r="N86" s="480"/>
      <c r="O86" s="480"/>
      <c r="P86" s="480"/>
      <c r="Q86" s="480"/>
      <c r="R86" s="480"/>
      <c r="S86" s="481"/>
      <c r="T86" s="482"/>
      <c r="U86" s="483"/>
      <c r="V86" s="461"/>
    </row>
    <row r="87" spans="1:22">
      <c r="A87" s="1322"/>
      <c r="B87" s="475"/>
      <c r="C87" s="476"/>
      <c r="D87" s="477"/>
      <c r="E87" s="477"/>
      <c r="F87" s="477"/>
      <c r="G87" s="477"/>
      <c r="H87" s="477"/>
      <c r="I87" s="477"/>
      <c r="J87" s="478"/>
      <c r="K87" s="479"/>
      <c r="L87" s="480"/>
      <c r="M87" s="480"/>
      <c r="N87" s="480"/>
      <c r="O87" s="480"/>
      <c r="P87" s="480"/>
      <c r="Q87" s="480"/>
      <c r="R87" s="480"/>
      <c r="S87" s="481"/>
      <c r="T87" s="482"/>
      <c r="U87" s="483"/>
      <c r="V87" s="461"/>
    </row>
    <row r="88" spans="1:22">
      <c r="A88" s="1323"/>
      <c r="B88" s="484"/>
      <c r="C88" s="485"/>
      <c r="D88" s="486"/>
      <c r="E88" s="486"/>
      <c r="F88" s="486"/>
      <c r="G88" s="486"/>
      <c r="H88" s="486"/>
      <c r="I88" s="486"/>
      <c r="J88" s="487"/>
      <c r="K88" s="488"/>
      <c r="L88" s="489"/>
      <c r="M88" s="489"/>
      <c r="N88" s="489"/>
      <c r="O88" s="489"/>
      <c r="P88" s="489"/>
      <c r="Q88" s="489"/>
      <c r="R88" s="489"/>
      <c r="S88" s="490"/>
      <c r="T88" s="491"/>
      <c r="U88" s="492"/>
      <c r="V88" s="461"/>
    </row>
    <row r="89" spans="1:22">
      <c r="A89" s="1319" t="s">
        <v>614</v>
      </c>
      <c r="B89" s="493"/>
      <c r="C89" s="494"/>
      <c r="D89" s="495"/>
      <c r="E89" s="495"/>
      <c r="F89" s="495"/>
      <c r="G89" s="495"/>
      <c r="H89" s="495"/>
      <c r="I89" s="495"/>
      <c r="J89" s="496"/>
      <c r="K89" s="497"/>
      <c r="L89" s="498"/>
      <c r="M89" s="498"/>
      <c r="N89" s="498"/>
      <c r="O89" s="498"/>
      <c r="P89" s="498"/>
      <c r="Q89" s="498"/>
      <c r="R89" s="498"/>
      <c r="S89" s="499"/>
      <c r="T89" s="499"/>
      <c r="U89" s="501"/>
      <c r="V89" s="461"/>
    </row>
    <row r="90" spans="1:22">
      <c r="A90" s="1320"/>
      <c r="B90" s="475"/>
      <c r="C90" s="476"/>
      <c r="D90" s="477"/>
      <c r="E90" s="477"/>
      <c r="F90" s="477"/>
      <c r="G90" s="477"/>
      <c r="H90" s="477"/>
      <c r="I90" s="477"/>
      <c r="J90" s="478"/>
      <c r="K90" s="479"/>
      <c r="L90" s="480"/>
      <c r="M90" s="480"/>
      <c r="N90" s="480"/>
      <c r="O90" s="480"/>
      <c r="P90" s="480"/>
      <c r="Q90" s="480"/>
      <c r="R90" s="480"/>
      <c r="S90" s="481"/>
      <c r="T90" s="481"/>
      <c r="U90" s="483"/>
      <c r="V90" s="461"/>
    </row>
    <row r="91" spans="1:22">
      <c r="A91" s="1320"/>
      <c r="B91" s="475"/>
      <c r="C91" s="476"/>
      <c r="D91" s="477"/>
      <c r="E91" s="477"/>
      <c r="F91" s="477"/>
      <c r="G91" s="477"/>
      <c r="H91" s="477"/>
      <c r="I91" s="477"/>
      <c r="J91" s="478"/>
      <c r="K91" s="479"/>
      <c r="L91" s="480"/>
      <c r="M91" s="480"/>
      <c r="N91" s="480"/>
      <c r="O91" s="480"/>
      <c r="P91" s="480"/>
      <c r="Q91" s="480"/>
      <c r="R91" s="480"/>
      <c r="S91" s="481"/>
      <c r="T91" s="481"/>
      <c r="U91" s="483"/>
      <c r="V91" s="461"/>
    </row>
    <row r="92" spans="1:22">
      <c r="A92" s="1324"/>
      <c r="B92" s="484"/>
      <c r="C92" s="485"/>
      <c r="D92" s="486"/>
      <c r="E92" s="486"/>
      <c r="F92" s="486"/>
      <c r="G92" s="486"/>
      <c r="H92" s="486"/>
      <c r="I92" s="486"/>
      <c r="J92" s="487"/>
      <c r="K92" s="488"/>
      <c r="L92" s="489"/>
      <c r="M92" s="489"/>
      <c r="N92" s="489"/>
      <c r="O92" s="489"/>
      <c r="P92" s="489"/>
      <c r="Q92" s="489"/>
      <c r="R92" s="489"/>
      <c r="S92" s="490"/>
      <c r="T92" s="490"/>
      <c r="U92" s="492"/>
      <c r="V92" s="461"/>
    </row>
    <row r="93" spans="1:22">
      <c r="A93" s="1319" t="s">
        <v>615</v>
      </c>
      <c r="B93" s="493"/>
      <c r="C93" s="494"/>
      <c r="D93" s="495"/>
      <c r="E93" s="495"/>
      <c r="F93" s="495"/>
      <c r="G93" s="495"/>
      <c r="H93" s="495"/>
      <c r="I93" s="495"/>
      <c r="J93" s="496"/>
      <c r="K93" s="497"/>
      <c r="L93" s="498"/>
      <c r="M93" s="498"/>
      <c r="N93" s="498"/>
      <c r="O93" s="498"/>
      <c r="P93" s="498"/>
      <c r="Q93" s="498"/>
      <c r="R93" s="498"/>
      <c r="S93" s="499"/>
      <c r="T93" s="499"/>
      <c r="U93" s="501"/>
      <c r="V93" s="461"/>
    </row>
    <row r="94" spans="1:22">
      <c r="A94" s="1320"/>
      <c r="B94" s="475"/>
      <c r="C94" s="476"/>
      <c r="D94" s="477"/>
      <c r="E94" s="477"/>
      <c r="F94" s="477"/>
      <c r="G94" s="477"/>
      <c r="H94" s="477"/>
      <c r="I94" s="477"/>
      <c r="J94" s="478"/>
      <c r="K94" s="479"/>
      <c r="L94" s="480"/>
      <c r="M94" s="480"/>
      <c r="N94" s="480"/>
      <c r="O94" s="480"/>
      <c r="P94" s="480"/>
      <c r="Q94" s="480"/>
      <c r="R94" s="480"/>
      <c r="S94" s="481"/>
      <c r="T94" s="481"/>
      <c r="U94" s="483"/>
      <c r="V94" s="461"/>
    </row>
    <row r="95" spans="1:22">
      <c r="A95" s="1320"/>
      <c r="B95" s="475"/>
      <c r="C95" s="476"/>
      <c r="D95" s="477"/>
      <c r="E95" s="477"/>
      <c r="F95" s="477"/>
      <c r="G95" s="477"/>
      <c r="H95" s="477"/>
      <c r="I95" s="477"/>
      <c r="J95" s="478"/>
      <c r="K95" s="479"/>
      <c r="L95" s="480"/>
      <c r="M95" s="480"/>
      <c r="N95" s="480"/>
      <c r="O95" s="480"/>
      <c r="P95" s="480"/>
      <c r="Q95" s="480"/>
      <c r="R95" s="480"/>
      <c r="S95" s="481"/>
      <c r="T95" s="481"/>
      <c r="U95" s="483"/>
      <c r="V95" s="461"/>
    </row>
    <row r="96" spans="1:22">
      <c r="A96" s="1324"/>
      <c r="B96" s="484"/>
      <c r="C96" s="485"/>
      <c r="D96" s="486"/>
      <c r="E96" s="486"/>
      <c r="F96" s="486"/>
      <c r="G96" s="486"/>
      <c r="H96" s="486"/>
      <c r="I96" s="486"/>
      <c r="J96" s="487"/>
      <c r="K96" s="488"/>
      <c r="L96" s="489"/>
      <c r="M96" s="489"/>
      <c r="N96" s="489"/>
      <c r="O96" s="489"/>
      <c r="P96" s="489"/>
      <c r="Q96" s="489"/>
      <c r="R96" s="489"/>
      <c r="S96" s="490"/>
      <c r="T96" s="490"/>
      <c r="U96" s="492"/>
      <c r="V96" s="461"/>
    </row>
    <row r="97" spans="1:22">
      <c r="A97" s="1319" t="s">
        <v>616</v>
      </c>
      <c r="B97" s="493"/>
      <c r="C97" s="494"/>
      <c r="D97" s="495"/>
      <c r="E97" s="495"/>
      <c r="F97" s="495"/>
      <c r="G97" s="495"/>
      <c r="H97" s="495"/>
      <c r="I97" s="495"/>
      <c r="J97" s="496"/>
      <c r="K97" s="497"/>
      <c r="L97" s="498"/>
      <c r="M97" s="498"/>
      <c r="N97" s="498"/>
      <c r="O97" s="498"/>
      <c r="P97" s="498"/>
      <c r="Q97" s="498"/>
      <c r="R97" s="498"/>
      <c r="S97" s="499"/>
      <c r="T97" s="499"/>
      <c r="U97" s="501"/>
      <c r="V97" s="461"/>
    </row>
    <row r="98" spans="1:22">
      <c r="A98" s="1320"/>
      <c r="B98" s="475"/>
      <c r="C98" s="476"/>
      <c r="D98" s="477"/>
      <c r="E98" s="477"/>
      <c r="F98" s="477"/>
      <c r="G98" s="477"/>
      <c r="H98" s="477"/>
      <c r="I98" s="477"/>
      <c r="J98" s="478"/>
      <c r="K98" s="479"/>
      <c r="L98" s="480"/>
      <c r="M98" s="480"/>
      <c r="N98" s="480"/>
      <c r="O98" s="480"/>
      <c r="P98" s="480"/>
      <c r="Q98" s="480"/>
      <c r="R98" s="480"/>
      <c r="S98" s="481"/>
      <c r="T98" s="481"/>
      <c r="U98" s="483"/>
      <c r="V98" s="461"/>
    </row>
    <row r="99" spans="1:22">
      <c r="A99" s="1320"/>
      <c r="B99" s="475"/>
      <c r="C99" s="476"/>
      <c r="D99" s="477"/>
      <c r="E99" s="477"/>
      <c r="F99" s="477"/>
      <c r="G99" s="477"/>
      <c r="H99" s="477"/>
      <c r="I99" s="477"/>
      <c r="J99" s="478"/>
      <c r="K99" s="479"/>
      <c r="L99" s="480"/>
      <c r="M99" s="480"/>
      <c r="N99" s="480"/>
      <c r="O99" s="480"/>
      <c r="P99" s="480"/>
      <c r="Q99" s="480"/>
      <c r="R99" s="480"/>
      <c r="S99" s="481"/>
      <c r="T99" s="481"/>
      <c r="U99" s="483"/>
      <c r="V99" s="461"/>
    </row>
    <row r="100" spans="1:22">
      <c r="A100" s="1324"/>
      <c r="B100" s="502"/>
      <c r="C100" s="503"/>
      <c r="D100" s="504"/>
      <c r="E100" s="504"/>
      <c r="F100" s="504"/>
      <c r="G100" s="504"/>
      <c r="H100" s="504"/>
      <c r="I100" s="504"/>
      <c r="J100" s="505"/>
      <c r="K100" s="506"/>
      <c r="L100" s="507"/>
      <c r="M100" s="507"/>
      <c r="N100" s="507"/>
      <c r="O100" s="507"/>
      <c r="P100" s="507"/>
      <c r="Q100" s="507"/>
      <c r="R100" s="507"/>
      <c r="S100" s="508"/>
      <c r="T100" s="508"/>
      <c r="U100" s="510"/>
      <c r="V100" s="461"/>
    </row>
    <row r="101" spans="1:22">
      <c r="A101" s="1319" t="s">
        <v>617</v>
      </c>
      <c r="B101" s="493"/>
      <c r="C101" s="494"/>
      <c r="D101" s="495"/>
      <c r="E101" s="495"/>
      <c r="F101" s="495"/>
      <c r="G101" s="495"/>
      <c r="H101" s="495"/>
      <c r="I101" s="495"/>
      <c r="J101" s="496"/>
      <c r="K101" s="497"/>
      <c r="L101" s="498"/>
      <c r="M101" s="498"/>
      <c r="N101" s="498"/>
      <c r="O101" s="498"/>
      <c r="P101" s="498"/>
      <c r="Q101" s="498"/>
      <c r="R101" s="498"/>
      <c r="S101" s="499"/>
      <c r="T101" s="499"/>
      <c r="U101" s="501"/>
      <c r="V101" s="461"/>
    </row>
    <row r="102" spans="1:22">
      <c r="A102" s="1320"/>
      <c r="B102" s="475"/>
      <c r="C102" s="476"/>
      <c r="D102" s="477"/>
      <c r="E102" s="477"/>
      <c r="F102" s="477"/>
      <c r="G102" s="477"/>
      <c r="H102" s="477"/>
      <c r="I102" s="477"/>
      <c r="J102" s="478"/>
      <c r="K102" s="479"/>
      <c r="L102" s="480"/>
      <c r="M102" s="480"/>
      <c r="N102" s="480"/>
      <c r="O102" s="480"/>
      <c r="P102" s="480"/>
      <c r="Q102" s="480"/>
      <c r="R102" s="480"/>
      <c r="S102" s="481"/>
      <c r="T102" s="481"/>
      <c r="U102" s="483"/>
      <c r="V102" s="461"/>
    </row>
    <row r="103" spans="1:22">
      <c r="A103" s="1320"/>
      <c r="B103" s="475"/>
      <c r="C103" s="476"/>
      <c r="D103" s="477"/>
      <c r="E103" s="477"/>
      <c r="F103" s="477"/>
      <c r="G103" s="477"/>
      <c r="H103" s="477"/>
      <c r="I103" s="477"/>
      <c r="J103" s="478"/>
      <c r="K103" s="479"/>
      <c r="L103" s="480"/>
      <c r="M103" s="480"/>
      <c r="N103" s="480"/>
      <c r="O103" s="480"/>
      <c r="P103" s="480"/>
      <c r="Q103" s="480"/>
      <c r="R103" s="480"/>
      <c r="S103" s="481"/>
      <c r="T103" s="481"/>
      <c r="U103" s="483"/>
      <c r="V103" s="461"/>
    </row>
    <row r="104" spans="1:22">
      <c r="A104" s="1324"/>
      <c r="B104" s="502"/>
      <c r="C104" s="503"/>
      <c r="D104" s="504"/>
      <c r="E104" s="504"/>
      <c r="F104" s="504"/>
      <c r="G104" s="504"/>
      <c r="H104" s="504"/>
      <c r="I104" s="504"/>
      <c r="J104" s="505"/>
      <c r="K104" s="506"/>
      <c r="L104" s="507"/>
      <c r="M104" s="507"/>
      <c r="N104" s="507"/>
      <c r="O104" s="507"/>
      <c r="P104" s="507"/>
      <c r="Q104" s="507"/>
      <c r="R104" s="507"/>
      <c r="S104" s="508"/>
      <c r="T104" s="508"/>
      <c r="U104" s="510"/>
      <c r="V104" s="461"/>
    </row>
    <row r="105" spans="1:22">
      <c r="A105" s="1319" t="s">
        <v>610</v>
      </c>
      <c r="B105" s="493"/>
      <c r="C105" s="494"/>
      <c r="D105" s="495"/>
      <c r="E105" s="495"/>
      <c r="F105" s="495"/>
      <c r="G105" s="495"/>
      <c r="H105" s="495"/>
      <c r="I105" s="495"/>
      <c r="J105" s="496"/>
      <c r="K105" s="497"/>
      <c r="L105" s="498"/>
      <c r="M105" s="498"/>
      <c r="N105" s="498"/>
      <c r="O105" s="498"/>
      <c r="P105" s="498"/>
      <c r="Q105" s="498"/>
      <c r="R105" s="498"/>
      <c r="S105" s="499"/>
      <c r="T105" s="499"/>
      <c r="U105" s="501"/>
      <c r="V105" s="461"/>
    </row>
    <row r="106" spans="1:22">
      <c r="A106" s="1320"/>
      <c r="B106" s="475"/>
      <c r="C106" s="476"/>
      <c r="D106" s="477"/>
      <c r="E106" s="477"/>
      <c r="F106" s="477"/>
      <c r="G106" s="477"/>
      <c r="H106" s="477"/>
      <c r="I106" s="477"/>
      <c r="J106" s="478"/>
      <c r="K106" s="479"/>
      <c r="L106" s="480"/>
      <c r="M106" s="480"/>
      <c r="N106" s="480"/>
      <c r="O106" s="480"/>
      <c r="P106" s="480"/>
      <c r="Q106" s="480"/>
      <c r="R106" s="480"/>
      <c r="S106" s="481"/>
      <c r="T106" s="481"/>
      <c r="U106" s="483"/>
      <c r="V106" s="461"/>
    </row>
    <row r="107" spans="1:22">
      <c r="A107" s="1320"/>
      <c r="B107" s="475"/>
      <c r="C107" s="476"/>
      <c r="D107" s="477"/>
      <c r="E107" s="477"/>
      <c r="F107" s="477"/>
      <c r="G107" s="477"/>
      <c r="H107" s="477"/>
      <c r="I107" s="477"/>
      <c r="J107" s="478"/>
      <c r="K107" s="479"/>
      <c r="L107" s="480"/>
      <c r="M107" s="480"/>
      <c r="N107" s="480"/>
      <c r="O107" s="480"/>
      <c r="P107" s="480"/>
      <c r="Q107" s="480"/>
      <c r="R107" s="480"/>
      <c r="S107" s="481"/>
      <c r="T107" s="481"/>
      <c r="U107" s="483"/>
      <c r="V107" s="461"/>
    </row>
    <row r="108" spans="1:22">
      <c r="A108" s="1320"/>
      <c r="B108" s="515"/>
      <c r="C108" s="516"/>
      <c r="D108" s="517"/>
      <c r="E108" s="517"/>
      <c r="F108" s="517"/>
      <c r="G108" s="517"/>
      <c r="H108" s="517"/>
      <c r="I108" s="517"/>
      <c r="J108" s="518"/>
      <c r="K108" s="519"/>
      <c r="L108" s="520"/>
      <c r="M108" s="520"/>
      <c r="N108" s="520"/>
      <c r="O108" s="520"/>
      <c r="P108" s="520"/>
      <c r="Q108" s="520"/>
      <c r="R108" s="520"/>
      <c r="S108" s="521"/>
      <c r="T108" s="521"/>
      <c r="U108" s="522"/>
      <c r="V108" s="461"/>
    </row>
    <row r="109" spans="1:22" ht="14.25" thickBot="1">
      <c r="A109" s="1334" t="s">
        <v>630</v>
      </c>
      <c r="B109" s="1335"/>
      <c r="C109" s="527"/>
      <c r="D109" s="528"/>
      <c r="E109" s="528"/>
      <c r="F109" s="528"/>
      <c r="G109" s="528"/>
      <c r="H109" s="528"/>
      <c r="I109" s="528"/>
      <c r="J109" s="529"/>
      <c r="K109" s="524"/>
      <c r="L109" s="523"/>
      <c r="M109" s="523"/>
      <c r="N109" s="523"/>
      <c r="O109" s="523"/>
      <c r="P109" s="523"/>
      <c r="Q109" s="523"/>
      <c r="R109" s="523"/>
      <c r="S109" s="523"/>
      <c r="T109" s="525"/>
      <c r="U109" s="526"/>
      <c r="V109" s="461"/>
    </row>
    <row r="110" spans="1:22">
      <c r="A110" s="511" t="s">
        <v>625</v>
      </c>
      <c r="B110" s="511"/>
      <c r="C110" s="511"/>
      <c r="D110" s="511"/>
      <c r="E110" s="512"/>
      <c r="F110" s="512"/>
      <c r="G110" s="512"/>
      <c r="H110" s="512"/>
      <c r="I110" s="512"/>
      <c r="J110" s="512"/>
      <c r="K110" s="512"/>
      <c r="L110" s="512"/>
      <c r="M110" s="512"/>
      <c r="N110" s="512"/>
      <c r="O110" s="512"/>
      <c r="P110" s="512"/>
      <c r="Q110" s="512"/>
      <c r="R110" s="512"/>
      <c r="S110" s="512"/>
      <c r="T110" s="512"/>
      <c r="U110" s="511"/>
      <c r="V110" s="461"/>
    </row>
    <row r="111" spans="1:22">
      <c r="A111" s="511" t="s">
        <v>626</v>
      </c>
      <c r="B111" s="511"/>
      <c r="C111" s="511"/>
      <c r="D111" s="511"/>
      <c r="E111" s="512"/>
      <c r="F111" s="512"/>
      <c r="G111" s="512"/>
      <c r="H111" s="512"/>
      <c r="I111" s="512"/>
      <c r="J111" s="512"/>
      <c r="K111" s="512"/>
      <c r="L111" s="512"/>
      <c r="M111" s="512"/>
      <c r="N111" s="512"/>
      <c r="O111" s="512"/>
      <c r="P111" s="512"/>
      <c r="Q111" s="512"/>
      <c r="R111" s="512"/>
      <c r="S111" s="512"/>
      <c r="T111" s="512"/>
      <c r="U111" s="511"/>
      <c r="V111" s="461"/>
    </row>
    <row r="112" spans="1:22" ht="14.25" thickBot="1">
      <c r="A112" s="511" t="s">
        <v>627</v>
      </c>
      <c r="B112" s="511"/>
      <c r="C112" s="511"/>
      <c r="D112" s="511"/>
      <c r="E112" s="512"/>
      <c r="F112" s="512"/>
      <c r="G112" s="512"/>
      <c r="H112" s="512"/>
      <c r="I112" s="512"/>
      <c r="J112" s="512"/>
      <c r="K112" s="512"/>
      <c r="L112" s="512"/>
      <c r="M112" s="512"/>
      <c r="N112" s="512"/>
      <c r="O112" s="512"/>
      <c r="P112" s="512"/>
      <c r="Q112" s="512"/>
      <c r="R112" s="512"/>
      <c r="S112" s="512"/>
      <c r="T112" s="512"/>
      <c r="U112" s="511"/>
      <c r="V112" s="461"/>
    </row>
    <row r="113" spans="1:22">
      <c r="A113" s="511" t="s">
        <v>961</v>
      </c>
      <c r="B113" s="511"/>
      <c r="C113" s="511"/>
      <c r="D113" s="511"/>
      <c r="E113" s="512"/>
      <c r="F113" s="512"/>
      <c r="G113" s="512"/>
      <c r="H113" s="512"/>
      <c r="I113" s="512"/>
      <c r="J113" s="512"/>
      <c r="K113" s="512"/>
      <c r="L113" s="512"/>
      <c r="M113" s="512"/>
      <c r="N113" s="512"/>
      <c r="O113" s="512"/>
      <c r="P113" s="512"/>
      <c r="Q113" s="512"/>
      <c r="R113" s="1328" t="s">
        <v>249</v>
      </c>
      <c r="S113" s="1329"/>
      <c r="T113" s="1329"/>
      <c r="U113" s="1330"/>
      <c r="V113" s="461"/>
    </row>
    <row r="114" spans="1:22" ht="14.25" thickBot="1">
      <c r="A114" s="511" t="s">
        <v>962</v>
      </c>
      <c r="B114" s="511"/>
      <c r="C114" s="511"/>
      <c r="D114" s="511"/>
      <c r="E114" s="512"/>
      <c r="F114" s="512"/>
      <c r="G114" s="512"/>
      <c r="H114" s="512"/>
      <c r="I114" s="512"/>
      <c r="J114" s="512"/>
      <c r="K114" s="512"/>
      <c r="L114" s="512"/>
      <c r="M114" s="512"/>
      <c r="N114" s="512"/>
      <c r="O114" s="512"/>
      <c r="P114" s="512"/>
      <c r="Q114" s="512"/>
      <c r="R114" s="1331"/>
      <c r="S114" s="1332"/>
      <c r="T114" s="1332"/>
      <c r="U114" s="1333"/>
      <c r="V114" s="461"/>
    </row>
    <row r="115" spans="1:22">
      <c r="A115" s="511"/>
      <c r="B115" s="511"/>
      <c r="C115" s="461"/>
      <c r="D115" s="461"/>
      <c r="E115" s="461"/>
      <c r="F115" s="461"/>
      <c r="G115" s="461"/>
      <c r="H115" s="461"/>
      <c r="I115" s="461"/>
      <c r="J115" s="461"/>
      <c r="K115" s="461"/>
      <c r="L115" s="461"/>
      <c r="M115" s="461"/>
      <c r="N115" s="461"/>
      <c r="O115" s="461"/>
      <c r="P115" s="461"/>
      <c r="Q115" s="461"/>
      <c r="R115" s="461"/>
      <c r="S115" s="461"/>
      <c r="T115" s="461"/>
      <c r="U115" s="461"/>
      <c r="V115" s="461"/>
    </row>
  </sheetData>
  <mergeCells count="41">
    <mergeCell ref="A101:A104"/>
    <mergeCell ref="A105:A108"/>
    <mergeCell ref="A109:B109"/>
    <mergeCell ref="R113:U114"/>
    <mergeCell ref="A97:A100"/>
    <mergeCell ref="A81:A84"/>
    <mergeCell ref="A85:A88"/>
    <mergeCell ref="A89:A92"/>
    <mergeCell ref="A93:A96"/>
    <mergeCell ref="A63:A66"/>
    <mergeCell ref="A67:B67"/>
    <mergeCell ref="A68:U68"/>
    <mergeCell ref="A69:A72"/>
    <mergeCell ref="A73:A76"/>
    <mergeCell ref="A77:A80"/>
    <mergeCell ref="A23:A26"/>
    <mergeCell ref="A27:A30"/>
    <mergeCell ref="A31:A34"/>
    <mergeCell ref="A35:A38"/>
    <mergeCell ref="A39:A42"/>
    <mergeCell ref="A43:A46"/>
    <mergeCell ref="A47:A50"/>
    <mergeCell ref="A51:A54"/>
    <mergeCell ref="A55:A58"/>
    <mergeCell ref="A59:A62"/>
    <mergeCell ref="A19:A22"/>
    <mergeCell ref="A2:U2"/>
    <mergeCell ref="A4:A5"/>
    <mergeCell ref="B4:B5"/>
    <mergeCell ref="C4:C5"/>
    <mergeCell ref="D4:D5"/>
    <mergeCell ref="E4:E5"/>
    <mergeCell ref="F4:F5"/>
    <mergeCell ref="G4:I4"/>
    <mergeCell ref="J4:J5"/>
    <mergeCell ref="K4:T4"/>
    <mergeCell ref="U4:U5"/>
    <mergeCell ref="A6:U6"/>
    <mergeCell ref="A7:A10"/>
    <mergeCell ref="A11:A14"/>
    <mergeCell ref="A15:A18"/>
  </mergeCells>
  <phoneticPr fontId="26"/>
  <pageMargins left="0.7" right="0.7" top="0.75" bottom="0.75"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F73"/>
  <sheetViews>
    <sheetView workbookViewId="0"/>
  </sheetViews>
  <sheetFormatPr defaultColWidth="5.625" defaultRowHeight="19.5" customHeight="1"/>
  <cols>
    <col min="1" max="1" width="5.625" style="41"/>
    <col min="2" max="2" width="11.625" style="41" customWidth="1"/>
    <col min="3" max="3" width="20.625" style="41" customWidth="1"/>
    <col min="4" max="4" width="14.625" style="41" customWidth="1"/>
    <col min="5" max="5" width="18.25" style="41" customWidth="1"/>
    <col min="6" max="6" width="14.625" style="41" customWidth="1"/>
    <col min="7" max="16384" width="5.625" style="41"/>
  </cols>
  <sheetData>
    <row r="1" spans="2:6" ht="19.5" customHeight="1">
      <c r="B1" s="277" t="s">
        <v>709</v>
      </c>
      <c r="F1" s="42"/>
    </row>
    <row r="2" spans="2:6" ht="19.5" customHeight="1">
      <c r="F2" s="42"/>
    </row>
    <row r="3" spans="2:6" ht="19.5" customHeight="1">
      <c r="B3" s="1336" t="s">
        <v>495</v>
      </c>
      <c r="C3" s="1336"/>
      <c r="D3" s="1336"/>
      <c r="E3" s="1336"/>
      <c r="F3" s="1336"/>
    </row>
    <row r="5" spans="2:6" ht="19.5" customHeight="1">
      <c r="B5" s="41" t="s">
        <v>1</v>
      </c>
    </row>
    <row r="6" spans="2:6" s="43" customFormat="1" ht="19.5" customHeight="1">
      <c r="B6" s="1339" t="s">
        <v>259</v>
      </c>
      <c r="C6" s="1337" t="s">
        <v>255</v>
      </c>
      <c r="D6" s="1337" t="s">
        <v>253</v>
      </c>
      <c r="E6" s="1341" t="s">
        <v>254</v>
      </c>
      <c r="F6" s="1337" t="s">
        <v>496</v>
      </c>
    </row>
    <row r="7" spans="2:6" ht="19.5" customHeight="1">
      <c r="B7" s="1340"/>
      <c r="C7" s="1338"/>
      <c r="D7" s="1338"/>
      <c r="E7" s="1342"/>
      <c r="F7" s="1338"/>
    </row>
    <row r="8" spans="2:6" ht="19.5" customHeight="1">
      <c r="B8" s="46" t="s">
        <v>257</v>
      </c>
      <c r="C8" s="127"/>
      <c r="D8" s="127"/>
      <c r="E8" s="128"/>
      <c r="F8" s="127"/>
    </row>
    <row r="9" spans="2:6" ht="19.5" customHeight="1">
      <c r="B9" s="44"/>
      <c r="C9" s="129"/>
      <c r="D9" s="129"/>
      <c r="E9" s="130"/>
      <c r="F9" s="129"/>
    </row>
    <row r="10" spans="2:6" ht="19.5" customHeight="1">
      <c r="B10" s="44"/>
      <c r="C10" s="129"/>
      <c r="D10" s="129"/>
      <c r="E10" s="130"/>
      <c r="F10" s="129"/>
    </row>
    <row r="11" spans="2:6" ht="19.5" customHeight="1">
      <c r="B11" s="44"/>
      <c r="C11" s="129"/>
      <c r="D11" s="129"/>
      <c r="E11" s="130"/>
      <c r="F11" s="129"/>
    </row>
    <row r="12" spans="2:6" ht="19.5" customHeight="1">
      <c r="B12" s="44"/>
      <c r="C12" s="129"/>
      <c r="D12" s="129"/>
      <c r="E12" s="130"/>
      <c r="F12" s="129"/>
    </row>
    <row r="13" spans="2:6" ht="19.5" customHeight="1">
      <c r="B13" s="45"/>
      <c r="C13" s="47" t="s">
        <v>193</v>
      </c>
      <c r="D13" s="48"/>
      <c r="E13" s="49"/>
      <c r="F13" s="51"/>
    </row>
    <row r="14" spans="2:6" ht="19.5" customHeight="1">
      <c r="B14" s="46" t="s">
        <v>258</v>
      </c>
      <c r="C14" s="127"/>
      <c r="D14" s="127"/>
      <c r="E14" s="128"/>
      <c r="F14" s="127"/>
    </row>
    <row r="15" spans="2:6" ht="19.5" customHeight="1">
      <c r="B15" s="44"/>
      <c r="C15" s="129"/>
      <c r="D15" s="129"/>
      <c r="E15" s="130"/>
      <c r="F15" s="129"/>
    </row>
    <row r="16" spans="2:6" ht="19.5" customHeight="1">
      <c r="B16" s="44"/>
      <c r="C16" s="129"/>
      <c r="D16" s="129"/>
      <c r="E16" s="130"/>
      <c r="F16" s="129"/>
    </row>
    <row r="17" spans="2:6" ht="19.5" customHeight="1">
      <c r="B17" s="44"/>
      <c r="C17" s="129"/>
      <c r="D17" s="129"/>
      <c r="E17" s="130"/>
      <c r="F17" s="129"/>
    </row>
    <row r="18" spans="2:6" ht="19.5" customHeight="1">
      <c r="B18" s="44"/>
      <c r="C18" s="129"/>
      <c r="D18" s="129"/>
      <c r="E18" s="130"/>
      <c r="F18" s="129"/>
    </row>
    <row r="19" spans="2:6" ht="19.5" customHeight="1">
      <c r="B19" s="45"/>
      <c r="C19" s="47" t="s">
        <v>193</v>
      </c>
      <c r="D19" s="48"/>
      <c r="E19" s="49"/>
      <c r="F19" s="51"/>
    </row>
    <row r="20" spans="2:6" ht="19.5" customHeight="1">
      <c r="B20" s="1343" t="s">
        <v>194</v>
      </c>
      <c r="C20" s="128"/>
      <c r="D20" s="127"/>
      <c r="E20" s="128"/>
      <c r="F20" s="127"/>
    </row>
    <row r="21" spans="2:6" ht="19.5" customHeight="1">
      <c r="B21" s="1344"/>
      <c r="C21" s="130"/>
      <c r="D21" s="129"/>
      <c r="E21" s="130"/>
      <c r="F21" s="129"/>
    </row>
    <row r="22" spans="2:6" ht="19.5" customHeight="1">
      <c r="B22" s="44"/>
      <c r="C22" s="129"/>
      <c r="D22" s="129"/>
      <c r="E22" s="130"/>
      <c r="F22" s="129"/>
    </row>
    <row r="23" spans="2:6" ht="19.5" customHeight="1">
      <c r="B23" s="44"/>
      <c r="C23" s="129"/>
      <c r="D23" s="129"/>
      <c r="E23" s="130"/>
      <c r="F23" s="129"/>
    </row>
    <row r="24" spans="2:6" ht="19.5" customHeight="1">
      <c r="B24" s="44"/>
      <c r="C24" s="131"/>
      <c r="D24" s="131"/>
      <c r="E24" s="132"/>
      <c r="F24" s="131"/>
    </row>
    <row r="25" spans="2:6" ht="19.5" customHeight="1">
      <c r="B25" s="45"/>
      <c r="C25" s="47" t="s">
        <v>193</v>
      </c>
      <c r="D25" s="48"/>
      <c r="E25" s="49"/>
      <c r="F25" s="51"/>
    </row>
    <row r="26" spans="2:6" ht="19.5" customHeight="1">
      <c r="B26" s="52" t="s">
        <v>192</v>
      </c>
      <c r="C26" s="50"/>
      <c r="D26" s="47"/>
      <c r="E26" s="49"/>
      <c r="F26" s="51"/>
    </row>
    <row r="28" spans="2:6" ht="19.5" customHeight="1">
      <c r="B28" s="41" t="s">
        <v>710</v>
      </c>
    </row>
    <row r="29" spans="2:6" ht="19.5" customHeight="1">
      <c r="B29" s="1339" t="s">
        <v>259</v>
      </c>
      <c r="C29" s="1337" t="s">
        <v>255</v>
      </c>
      <c r="D29" s="1337" t="s">
        <v>253</v>
      </c>
      <c r="E29" s="1341" t="s">
        <v>254</v>
      </c>
      <c r="F29" s="1337" t="s">
        <v>496</v>
      </c>
    </row>
    <row r="30" spans="2:6" ht="19.5" customHeight="1">
      <c r="B30" s="1340"/>
      <c r="C30" s="1338"/>
      <c r="D30" s="1338"/>
      <c r="E30" s="1342"/>
      <c r="F30" s="1338"/>
    </row>
    <row r="31" spans="2:6" ht="19.5" customHeight="1">
      <c r="B31" s="46" t="s">
        <v>257</v>
      </c>
      <c r="C31" s="127"/>
      <c r="D31" s="127"/>
      <c r="E31" s="128"/>
      <c r="F31" s="127"/>
    </row>
    <row r="32" spans="2:6" ht="19.5" customHeight="1">
      <c r="B32" s="44"/>
      <c r="C32" s="129"/>
      <c r="D32" s="129"/>
      <c r="E32" s="130"/>
      <c r="F32" s="129"/>
    </row>
    <row r="33" spans="2:6" ht="19.5" customHeight="1">
      <c r="B33" s="44"/>
      <c r="C33" s="129"/>
      <c r="D33" s="129"/>
      <c r="E33" s="130"/>
      <c r="F33" s="129"/>
    </row>
    <row r="34" spans="2:6" ht="19.5" customHeight="1">
      <c r="B34" s="44"/>
      <c r="C34" s="129"/>
      <c r="D34" s="129"/>
      <c r="E34" s="130"/>
      <c r="F34" s="129"/>
    </row>
    <row r="35" spans="2:6" ht="19.5" customHeight="1">
      <c r="B35" s="44"/>
      <c r="C35" s="129"/>
      <c r="D35" s="129"/>
      <c r="E35" s="130"/>
      <c r="F35" s="129"/>
    </row>
    <row r="36" spans="2:6" ht="19.5" customHeight="1">
      <c r="B36" s="45"/>
      <c r="C36" s="47" t="s">
        <v>193</v>
      </c>
      <c r="D36" s="48"/>
      <c r="E36" s="49"/>
      <c r="F36" s="51"/>
    </row>
    <row r="37" spans="2:6" ht="19.5" customHeight="1">
      <c r="B37" s="46" t="s">
        <v>258</v>
      </c>
      <c r="C37" s="127"/>
      <c r="D37" s="127"/>
      <c r="E37" s="128"/>
      <c r="F37" s="127"/>
    </row>
    <row r="38" spans="2:6" ht="19.5" customHeight="1">
      <c r="B38" s="44"/>
      <c r="C38" s="129"/>
      <c r="D38" s="129"/>
      <c r="E38" s="130"/>
      <c r="F38" s="129"/>
    </row>
    <row r="39" spans="2:6" ht="19.5" customHeight="1">
      <c r="B39" s="44"/>
      <c r="C39" s="129"/>
      <c r="D39" s="129"/>
      <c r="E39" s="130"/>
      <c r="F39" s="129"/>
    </row>
    <row r="40" spans="2:6" ht="19.5" customHeight="1">
      <c r="B40" s="44"/>
      <c r="C40" s="129"/>
      <c r="D40" s="129"/>
      <c r="E40" s="130"/>
      <c r="F40" s="129"/>
    </row>
    <row r="41" spans="2:6" ht="19.5" customHeight="1">
      <c r="B41" s="44"/>
      <c r="C41" s="129"/>
      <c r="D41" s="129"/>
      <c r="E41" s="130"/>
      <c r="F41" s="129"/>
    </row>
    <row r="42" spans="2:6" ht="19.5" customHeight="1">
      <c r="B42" s="45"/>
      <c r="C42" s="47" t="s">
        <v>193</v>
      </c>
      <c r="D42" s="48"/>
      <c r="E42" s="49"/>
      <c r="F42" s="51"/>
    </row>
    <row r="43" spans="2:6" ht="19.5" customHeight="1">
      <c r="B43" s="1343" t="s">
        <v>194</v>
      </c>
      <c r="C43" s="128"/>
      <c r="D43" s="127"/>
      <c r="E43" s="128"/>
      <c r="F43" s="127"/>
    </row>
    <row r="44" spans="2:6" ht="19.5" customHeight="1">
      <c r="B44" s="1344"/>
      <c r="C44" s="130"/>
      <c r="D44" s="129"/>
      <c r="E44" s="130"/>
      <c r="F44" s="129"/>
    </row>
    <row r="45" spans="2:6" ht="19.5" customHeight="1">
      <c r="B45" s="44"/>
      <c r="C45" s="129"/>
      <c r="D45" s="129"/>
      <c r="E45" s="130"/>
      <c r="F45" s="129"/>
    </row>
    <row r="46" spans="2:6" ht="19.5" customHeight="1">
      <c r="B46" s="44"/>
      <c r="C46" s="129"/>
      <c r="D46" s="129"/>
      <c r="E46" s="130"/>
      <c r="F46" s="129"/>
    </row>
    <row r="47" spans="2:6" ht="19.5" customHeight="1">
      <c r="B47" s="44"/>
      <c r="C47" s="131"/>
      <c r="D47" s="131"/>
      <c r="E47" s="132"/>
      <c r="F47" s="131"/>
    </row>
    <row r="48" spans="2:6" ht="19.5" customHeight="1">
      <c r="B48" s="45"/>
      <c r="C48" s="47" t="s">
        <v>193</v>
      </c>
      <c r="D48" s="48"/>
      <c r="E48" s="49"/>
      <c r="F48" s="51"/>
    </row>
    <row r="49" spans="2:6" ht="19.5" customHeight="1">
      <c r="B49" s="52" t="s">
        <v>192</v>
      </c>
      <c r="C49" s="50"/>
      <c r="D49" s="47"/>
      <c r="E49" s="49"/>
      <c r="F49" s="51"/>
    </row>
    <row r="51" spans="2:6" ht="19.5" customHeight="1">
      <c r="B51" s="41" t="s">
        <v>711</v>
      </c>
    </row>
    <row r="52" spans="2:6" ht="19.5" customHeight="1">
      <c r="B52" s="1339" t="s">
        <v>259</v>
      </c>
      <c r="C52" s="1337" t="s">
        <v>255</v>
      </c>
      <c r="D52" s="1337" t="s">
        <v>253</v>
      </c>
      <c r="E52" s="1341" t="s">
        <v>254</v>
      </c>
      <c r="F52" s="1337" t="s">
        <v>496</v>
      </c>
    </row>
    <row r="53" spans="2:6" ht="19.5" customHeight="1">
      <c r="B53" s="1340"/>
      <c r="C53" s="1338"/>
      <c r="D53" s="1338"/>
      <c r="E53" s="1342"/>
      <c r="F53" s="1338"/>
    </row>
    <row r="54" spans="2:6" ht="19.5" customHeight="1">
      <c r="B54" s="46" t="s">
        <v>257</v>
      </c>
      <c r="C54" s="127"/>
      <c r="D54" s="127"/>
      <c r="E54" s="128"/>
      <c r="F54" s="127"/>
    </row>
    <row r="55" spans="2:6" ht="19.5" customHeight="1">
      <c r="B55" s="44"/>
      <c r="C55" s="129"/>
      <c r="D55" s="129"/>
      <c r="E55" s="130"/>
      <c r="F55" s="129"/>
    </row>
    <row r="56" spans="2:6" ht="19.5" customHeight="1">
      <c r="B56" s="44"/>
      <c r="C56" s="129"/>
      <c r="D56" s="129"/>
      <c r="E56" s="130"/>
      <c r="F56" s="129"/>
    </row>
    <row r="57" spans="2:6" ht="19.5" customHeight="1">
      <c r="B57" s="44"/>
      <c r="C57" s="129"/>
      <c r="D57" s="129"/>
      <c r="E57" s="130"/>
      <c r="F57" s="129"/>
    </row>
    <row r="58" spans="2:6" ht="19.5" customHeight="1">
      <c r="B58" s="44"/>
      <c r="C58" s="129"/>
      <c r="D58" s="129"/>
      <c r="E58" s="130"/>
      <c r="F58" s="129"/>
    </row>
    <row r="59" spans="2:6" ht="19.5" customHeight="1">
      <c r="B59" s="45"/>
      <c r="C59" s="47" t="s">
        <v>193</v>
      </c>
      <c r="D59" s="48"/>
      <c r="E59" s="49"/>
      <c r="F59" s="51"/>
    </row>
    <row r="60" spans="2:6" ht="19.5" customHeight="1">
      <c r="B60" s="46" t="s">
        <v>258</v>
      </c>
      <c r="C60" s="127"/>
      <c r="D60" s="127"/>
      <c r="E60" s="128"/>
      <c r="F60" s="127"/>
    </row>
    <row r="61" spans="2:6" ht="19.5" customHeight="1">
      <c r="B61" s="44"/>
      <c r="C61" s="129"/>
      <c r="D61" s="129"/>
      <c r="E61" s="130"/>
      <c r="F61" s="129"/>
    </row>
    <row r="62" spans="2:6" ht="19.5" customHeight="1">
      <c r="B62" s="44"/>
      <c r="C62" s="129"/>
      <c r="D62" s="129"/>
      <c r="E62" s="130"/>
      <c r="F62" s="129"/>
    </row>
    <row r="63" spans="2:6" ht="19.5" customHeight="1">
      <c r="B63" s="44"/>
      <c r="C63" s="129"/>
      <c r="D63" s="129"/>
      <c r="E63" s="130"/>
      <c r="F63" s="129"/>
    </row>
    <row r="64" spans="2:6" ht="19.5" customHeight="1">
      <c r="B64" s="44"/>
      <c r="C64" s="129"/>
      <c r="D64" s="129"/>
      <c r="E64" s="130"/>
      <c r="F64" s="129"/>
    </row>
    <row r="65" spans="2:6" ht="19.5" customHeight="1">
      <c r="B65" s="45"/>
      <c r="C65" s="47" t="s">
        <v>193</v>
      </c>
      <c r="D65" s="48"/>
      <c r="E65" s="49"/>
      <c r="F65" s="51"/>
    </row>
    <row r="66" spans="2:6" ht="19.5" customHeight="1">
      <c r="B66" s="1343" t="s">
        <v>194</v>
      </c>
      <c r="C66" s="128"/>
      <c r="D66" s="127"/>
      <c r="E66" s="128"/>
      <c r="F66" s="127"/>
    </row>
    <row r="67" spans="2:6" ht="19.5" customHeight="1">
      <c r="B67" s="1344"/>
      <c r="C67" s="130"/>
      <c r="D67" s="129"/>
      <c r="E67" s="130"/>
      <c r="F67" s="129"/>
    </row>
    <row r="68" spans="2:6" ht="19.5" customHeight="1">
      <c r="B68" s="44"/>
      <c r="C68" s="129"/>
      <c r="D68" s="129"/>
      <c r="E68" s="130"/>
      <c r="F68" s="129"/>
    </row>
    <row r="69" spans="2:6" ht="19.5" customHeight="1">
      <c r="B69" s="44"/>
      <c r="C69" s="129"/>
      <c r="D69" s="129"/>
      <c r="E69" s="130"/>
      <c r="F69" s="129"/>
    </row>
    <row r="70" spans="2:6" ht="19.5" customHeight="1">
      <c r="B70" s="44"/>
      <c r="C70" s="131"/>
      <c r="D70" s="131"/>
      <c r="E70" s="132"/>
      <c r="F70" s="131"/>
    </row>
    <row r="71" spans="2:6" ht="19.5" customHeight="1">
      <c r="B71" s="45"/>
      <c r="C71" s="47" t="s">
        <v>193</v>
      </c>
      <c r="D71" s="48"/>
      <c r="E71" s="49"/>
      <c r="F71" s="51"/>
    </row>
    <row r="72" spans="2:6" ht="19.5" customHeight="1">
      <c r="B72" s="52" t="s">
        <v>192</v>
      </c>
      <c r="C72" s="50"/>
      <c r="D72" s="47"/>
      <c r="E72" s="49"/>
      <c r="F72" s="51"/>
    </row>
    <row r="73" spans="2:6" ht="19.5" customHeight="1">
      <c r="B73" s="41" t="s">
        <v>461</v>
      </c>
    </row>
  </sheetData>
  <mergeCells count="19">
    <mergeCell ref="E52:E53"/>
    <mergeCell ref="F52:F53"/>
    <mergeCell ref="B66:B67"/>
    <mergeCell ref="D6:D7"/>
    <mergeCell ref="B29:B30"/>
    <mergeCell ref="C29:C30"/>
    <mergeCell ref="B52:B53"/>
    <mergeCell ref="C52:C53"/>
    <mergeCell ref="D52:D53"/>
    <mergeCell ref="D29:D30"/>
    <mergeCell ref="E29:E30"/>
    <mergeCell ref="B43:B44"/>
    <mergeCell ref="F29:F30"/>
    <mergeCell ref="B20:B21"/>
    <mergeCell ref="B3:F3"/>
    <mergeCell ref="F6:F7"/>
    <mergeCell ref="B6:B7"/>
    <mergeCell ref="C6:C7"/>
    <mergeCell ref="E6:E7"/>
  </mergeCells>
  <phoneticPr fontId="26"/>
  <printOptions horizontalCentered="1"/>
  <pageMargins left="0.59055118110236227" right="0.59055118110236227" top="0.59055118110236227" bottom="0.59055118110236227" header="0.51181102362204722" footer="0.31496062992125984"/>
  <pageSetup paperSize="9" orientation="portrait" r:id="rId1"/>
  <headerFooter alignWithMargins="0"/>
  <rowBreaks count="2" manualBreakCount="2">
    <brk id="27" min="1" max="7" man="1"/>
    <brk id="50" min="1"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1:W121"/>
  <sheetViews>
    <sheetView workbookViewId="0"/>
  </sheetViews>
  <sheetFormatPr defaultColWidth="9" defaultRowHeight="13.5"/>
  <cols>
    <col min="1" max="1" width="2.625" style="110" customWidth="1"/>
    <col min="2" max="2" width="1.625" style="110" customWidth="1"/>
    <col min="3" max="3" width="4.625" style="110" customWidth="1"/>
    <col min="4" max="6" width="10.625" style="110" customWidth="1"/>
    <col min="7" max="7" width="10.625" style="111" customWidth="1"/>
    <col min="8" max="14" width="10.625" style="110" customWidth="1"/>
    <col min="15" max="15" width="4.625" style="110" customWidth="1"/>
    <col min="16" max="16" width="1.625" style="110" customWidth="1"/>
    <col min="17" max="21" width="7.125" style="110" customWidth="1"/>
    <col min="22" max="23" width="7" style="110" customWidth="1"/>
    <col min="24" max="16384" width="9" style="110"/>
  </cols>
  <sheetData>
    <row r="1" spans="3:22" ht="14.25" customHeight="1"/>
    <row r="2" spans="3:22" s="75" customFormat="1" ht="18" customHeight="1">
      <c r="C2" s="276" t="s">
        <v>734</v>
      </c>
      <c r="D2" s="135"/>
      <c r="E2" s="135"/>
      <c r="F2" s="135"/>
      <c r="G2" s="135"/>
      <c r="H2" s="135"/>
      <c r="I2" s="135"/>
      <c r="J2" s="135"/>
      <c r="K2" s="135"/>
      <c r="L2" s="135"/>
      <c r="M2" s="135"/>
      <c r="N2" s="135"/>
      <c r="O2" s="135"/>
      <c r="P2" s="135"/>
      <c r="Q2" s="108"/>
      <c r="R2" s="108"/>
      <c r="S2" s="108"/>
      <c r="T2" s="108"/>
    </row>
    <row r="3" spans="3:22" ht="29.25" customHeight="1">
      <c r="C3" s="278" t="s">
        <v>437</v>
      </c>
      <c r="D3" s="136"/>
      <c r="E3" s="136"/>
      <c r="F3" s="136"/>
      <c r="G3" s="136"/>
      <c r="H3" s="136"/>
      <c r="I3" s="136"/>
      <c r="J3" s="136"/>
      <c r="K3" s="136"/>
      <c r="L3" s="136"/>
      <c r="M3" s="136"/>
      <c r="N3" s="136"/>
      <c r="O3" s="136"/>
      <c r="P3" s="136"/>
      <c r="Q3" s="136"/>
      <c r="R3" s="136"/>
      <c r="S3" s="136"/>
      <c r="T3" s="136"/>
      <c r="U3" s="136"/>
      <c r="V3" s="136"/>
    </row>
    <row r="4" spans="3:22" ht="18" customHeight="1" thickBot="1">
      <c r="D4" s="112"/>
      <c r="E4" s="112"/>
      <c r="F4" s="112"/>
      <c r="G4" s="112"/>
      <c r="H4" s="112"/>
      <c r="I4" s="112"/>
      <c r="J4" s="112"/>
      <c r="K4" s="112"/>
      <c r="L4" s="112"/>
      <c r="M4" s="112"/>
      <c r="N4" s="112"/>
      <c r="O4" s="112"/>
      <c r="P4" s="112"/>
      <c r="Q4" s="112"/>
      <c r="R4" s="112"/>
      <c r="S4" s="112"/>
      <c r="T4" s="112"/>
      <c r="U4" s="112"/>
    </row>
    <row r="5" spans="3:22" ht="18" customHeight="1">
      <c r="C5" s="113"/>
      <c r="D5" s="114"/>
      <c r="E5" s="114"/>
      <c r="F5" s="114"/>
      <c r="G5" s="115"/>
      <c r="H5" s="114"/>
      <c r="I5" s="114"/>
      <c r="J5" s="114"/>
      <c r="K5" s="114"/>
      <c r="L5" s="114"/>
      <c r="M5" s="114"/>
      <c r="N5" s="114"/>
      <c r="O5" s="1095"/>
      <c r="P5" s="125"/>
    </row>
    <row r="6" spans="3:22" ht="18" customHeight="1">
      <c r="C6" s="116"/>
      <c r="D6" s="137" t="s">
        <v>118</v>
      </c>
      <c r="E6" s="125"/>
      <c r="F6" s="125"/>
      <c r="G6" s="160"/>
      <c r="H6" s="125"/>
      <c r="I6" s="125"/>
      <c r="J6" s="125"/>
      <c r="K6" s="125"/>
      <c r="L6" s="125"/>
      <c r="M6" s="125"/>
      <c r="N6" s="125"/>
      <c r="O6" s="289"/>
      <c r="P6" s="125"/>
    </row>
    <row r="7" spans="3:22" ht="18" customHeight="1">
      <c r="C7" s="116"/>
      <c r="D7" s="1345" t="s">
        <v>278</v>
      </c>
      <c r="E7" s="1346"/>
      <c r="F7" s="1346"/>
      <c r="G7" s="1346"/>
      <c r="H7" s="138" t="s">
        <v>280</v>
      </c>
      <c r="I7" s="139" t="s">
        <v>119</v>
      </c>
      <c r="J7" s="134" t="s">
        <v>279</v>
      </c>
      <c r="K7" s="138" t="s">
        <v>120</v>
      </c>
      <c r="L7" s="138" t="s">
        <v>282</v>
      </c>
      <c r="M7" s="125"/>
      <c r="N7" s="125"/>
      <c r="O7" s="289"/>
      <c r="P7" s="125"/>
    </row>
    <row r="8" spans="3:22" ht="18" customHeight="1">
      <c r="C8" s="116"/>
      <c r="D8" s="1347"/>
      <c r="E8" s="1348"/>
      <c r="F8" s="1348"/>
      <c r="G8" s="1348"/>
      <c r="H8" s="140"/>
      <c r="I8" s="1025"/>
      <c r="J8" s="141" t="s">
        <v>384</v>
      </c>
      <c r="K8" s="141" t="s">
        <v>385</v>
      </c>
      <c r="L8" s="141" t="s">
        <v>121</v>
      </c>
      <c r="M8" s="125"/>
      <c r="N8" s="125"/>
      <c r="O8" s="289"/>
      <c r="P8" s="125"/>
    </row>
    <row r="9" spans="3:22" ht="18" customHeight="1">
      <c r="C9" s="116"/>
      <c r="D9" s="1349" t="s">
        <v>877</v>
      </c>
      <c r="E9" s="1350"/>
      <c r="F9" s="1350"/>
      <c r="G9" s="1351"/>
      <c r="H9" s="1358" t="s">
        <v>386</v>
      </c>
      <c r="I9" s="452" t="s">
        <v>122</v>
      </c>
      <c r="J9" s="1360"/>
      <c r="K9" s="142"/>
      <c r="L9" s="143">
        <f>ROUND(J$9*K9*24,0)</f>
        <v>0</v>
      </c>
      <c r="M9" s="125"/>
      <c r="N9" s="125"/>
      <c r="O9" s="289"/>
      <c r="P9" s="125"/>
    </row>
    <row r="10" spans="3:22" ht="18" customHeight="1">
      <c r="C10" s="116"/>
      <c r="D10" s="1352"/>
      <c r="E10" s="1353"/>
      <c r="F10" s="1353"/>
      <c r="G10" s="1354"/>
      <c r="H10" s="1359"/>
      <c r="I10" s="1022" t="s">
        <v>123</v>
      </c>
      <c r="J10" s="1361"/>
      <c r="K10" s="142"/>
      <c r="L10" s="143">
        <f>ROUND(J$9*K10*24,0)</f>
        <v>0</v>
      </c>
      <c r="M10" s="125"/>
      <c r="N10" s="125"/>
      <c r="O10" s="289"/>
      <c r="P10" s="125"/>
    </row>
    <row r="11" spans="3:22" ht="18" customHeight="1">
      <c r="C11" s="116"/>
      <c r="D11" s="1352"/>
      <c r="E11" s="1353"/>
      <c r="F11" s="1353"/>
      <c r="G11" s="1354"/>
      <c r="H11" s="1358" t="s">
        <v>387</v>
      </c>
      <c r="I11" s="452" t="s">
        <v>122</v>
      </c>
      <c r="J11" s="1361"/>
      <c r="K11" s="142"/>
      <c r="L11" s="143">
        <f t="shared" ref="L11:L22" si="0">ROUND(J$9*K11*24,0)</f>
        <v>0</v>
      </c>
      <c r="M11" s="125"/>
      <c r="N11" s="125"/>
      <c r="O11" s="289"/>
      <c r="P11" s="125"/>
    </row>
    <row r="12" spans="3:22" ht="18" customHeight="1">
      <c r="C12" s="116"/>
      <c r="D12" s="1352"/>
      <c r="E12" s="1353"/>
      <c r="F12" s="1353"/>
      <c r="G12" s="1354"/>
      <c r="H12" s="1359"/>
      <c r="I12" s="1022" t="s">
        <v>123</v>
      </c>
      <c r="J12" s="1361"/>
      <c r="K12" s="142"/>
      <c r="L12" s="143">
        <f>ROUND(J$9*K12*24,0)</f>
        <v>0</v>
      </c>
      <c r="M12" s="125"/>
      <c r="N12" s="125"/>
      <c r="O12" s="289"/>
      <c r="P12" s="125"/>
    </row>
    <row r="13" spans="3:22" ht="18" customHeight="1">
      <c r="C13" s="116"/>
      <c r="D13" s="1352"/>
      <c r="E13" s="1353"/>
      <c r="F13" s="1353"/>
      <c r="G13" s="1354"/>
      <c r="H13" s="1358" t="s">
        <v>388</v>
      </c>
      <c r="I13" s="452" t="s">
        <v>122</v>
      </c>
      <c r="J13" s="1361"/>
      <c r="K13" s="142"/>
      <c r="L13" s="143">
        <f>ROUND(J$9*K13*24,0)</f>
        <v>0</v>
      </c>
      <c r="M13" s="125"/>
      <c r="N13" s="125"/>
      <c r="O13" s="289"/>
      <c r="P13" s="125"/>
    </row>
    <row r="14" spans="3:22" ht="18" customHeight="1">
      <c r="C14" s="116"/>
      <c r="D14" s="1352"/>
      <c r="E14" s="1353"/>
      <c r="F14" s="1353"/>
      <c r="G14" s="1354"/>
      <c r="H14" s="1359"/>
      <c r="I14" s="1022" t="s">
        <v>123</v>
      </c>
      <c r="J14" s="1361"/>
      <c r="K14" s="142"/>
      <c r="L14" s="143">
        <f t="shared" si="0"/>
        <v>0</v>
      </c>
      <c r="M14" s="125"/>
      <c r="N14" s="125"/>
      <c r="O14" s="289"/>
      <c r="P14" s="125"/>
    </row>
    <row r="15" spans="3:22" ht="18" customHeight="1">
      <c r="C15" s="116"/>
      <c r="D15" s="1352"/>
      <c r="E15" s="1353"/>
      <c r="F15" s="1353"/>
      <c r="G15" s="1354"/>
      <c r="H15" s="1358" t="s">
        <v>389</v>
      </c>
      <c r="I15" s="452" t="s">
        <v>122</v>
      </c>
      <c r="J15" s="1361"/>
      <c r="K15" s="142"/>
      <c r="L15" s="143">
        <f t="shared" si="0"/>
        <v>0</v>
      </c>
      <c r="M15" s="125"/>
      <c r="N15" s="125"/>
      <c r="O15" s="289"/>
      <c r="P15" s="125"/>
    </row>
    <row r="16" spans="3:22" ht="18" customHeight="1">
      <c r="C16" s="116"/>
      <c r="D16" s="1352"/>
      <c r="E16" s="1353"/>
      <c r="F16" s="1353"/>
      <c r="G16" s="1354"/>
      <c r="H16" s="1359"/>
      <c r="I16" s="1022" t="s">
        <v>123</v>
      </c>
      <c r="J16" s="1361"/>
      <c r="K16" s="142"/>
      <c r="L16" s="143">
        <f t="shared" si="0"/>
        <v>0</v>
      </c>
      <c r="M16" s="125"/>
      <c r="N16" s="125"/>
      <c r="O16" s="289"/>
      <c r="P16" s="125"/>
    </row>
    <row r="17" spans="3:16" ht="18" customHeight="1">
      <c r="C17" s="116"/>
      <c r="D17" s="1352"/>
      <c r="E17" s="1353"/>
      <c r="F17" s="1353"/>
      <c r="G17" s="1354"/>
      <c r="H17" s="1358" t="s">
        <v>390</v>
      </c>
      <c r="I17" s="452" t="s">
        <v>122</v>
      </c>
      <c r="J17" s="1361"/>
      <c r="K17" s="142"/>
      <c r="L17" s="143">
        <f t="shared" si="0"/>
        <v>0</v>
      </c>
      <c r="M17" s="125"/>
      <c r="N17" s="125"/>
      <c r="O17" s="289"/>
      <c r="P17" s="125"/>
    </row>
    <row r="18" spans="3:16" ht="18" customHeight="1">
      <c r="C18" s="116"/>
      <c r="D18" s="1352"/>
      <c r="E18" s="1353"/>
      <c r="F18" s="1353"/>
      <c r="G18" s="1354"/>
      <c r="H18" s="1359"/>
      <c r="I18" s="1022" t="s">
        <v>123</v>
      </c>
      <c r="J18" s="1361"/>
      <c r="K18" s="142"/>
      <c r="L18" s="143">
        <f t="shared" si="0"/>
        <v>0</v>
      </c>
      <c r="M18" s="125"/>
      <c r="N18" s="125"/>
      <c r="O18" s="289"/>
      <c r="P18" s="125"/>
    </row>
    <row r="19" spans="3:16" ht="18" customHeight="1">
      <c r="C19" s="116"/>
      <c r="D19" s="1352"/>
      <c r="E19" s="1353"/>
      <c r="F19" s="1353"/>
      <c r="G19" s="1354"/>
      <c r="H19" s="1358" t="s">
        <v>391</v>
      </c>
      <c r="I19" s="452" t="s">
        <v>122</v>
      </c>
      <c r="J19" s="1361"/>
      <c r="K19" s="142"/>
      <c r="L19" s="143">
        <f t="shared" si="0"/>
        <v>0</v>
      </c>
      <c r="M19" s="125"/>
      <c r="N19" s="125"/>
      <c r="O19" s="289"/>
      <c r="P19" s="125"/>
    </row>
    <row r="20" spans="3:16" ht="18" customHeight="1">
      <c r="C20" s="116"/>
      <c r="D20" s="1352"/>
      <c r="E20" s="1353"/>
      <c r="F20" s="1353"/>
      <c r="G20" s="1354"/>
      <c r="H20" s="1359"/>
      <c r="I20" s="1022" t="s">
        <v>123</v>
      </c>
      <c r="J20" s="1361"/>
      <c r="K20" s="142"/>
      <c r="L20" s="143">
        <f t="shared" si="0"/>
        <v>0</v>
      </c>
      <c r="M20" s="125"/>
      <c r="N20" s="125"/>
      <c r="O20" s="289"/>
      <c r="P20" s="125"/>
    </row>
    <row r="21" spans="3:16" ht="18" customHeight="1">
      <c r="C21" s="116"/>
      <c r="D21" s="1352"/>
      <c r="E21" s="1353"/>
      <c r="F21" s="1353"/>
      <c r="G21" s="1354"/>
      <c r="H21" s="1358" t="s">
        <v>392</v>
      </c>
      <c r="I21" s="452" t="s">
        <v>122</v>
      </c>
      <c r="J21" s="1361"/>
      <c r="K21" s="142"/>
      <c r="L21" s="143">
        <f t="shared" si="0"/>
        <v>0</v>
      </c>
      <c r="M21" s="125"/>
      <c r="N21" s="125"/>
      <c r="O21" s="289"/>
      <c r="P21" s="125"/>
    </row>
    <row r="22" spans="3:16" ht="18" customHeight="1">
      <c r="C22" s="116"/>
      <c r="D22" s="1355"/>
      <c r="E22" s="1356"/>
      <c r="F22" s="1356"/>
      <c r="G22" s="1357"/>
      <c r="H22" s="1359"/>
      <c r="I22" s="1022" t="s">
        <v>123</v>
      </c>
      <c r="J22" s="1362"/>
      <c r="K22" s="142"/>
      <c r="L22" s="143">
        <f t="shared" si="0"/>
        <v>0</v>
      </c>
      <c r="M22" s="125"/>
      <c r="N22" s="125"/>
      <c r="O22" s="289"/>
      <c r="P22" s="125"/>
    </row>
    <row r="23" spans="3:16" ht="18" customHeight="1">
      <c r="C23" s="116"/>
      <c r="D23" s="1363" t="s">
        <v>733</v>
      </c>
      <c r="E23" s="1364"/>
      <c r="F23" s="1364"/>
      <c r="G23" s="1364"/>
      <c r="H23" s="1035"/>
      <c r="I23" s="1026"/>
      <c r="J23" s="1023"/>
      <c r="K23" s="247"/>
      <c r="L23" s="143">
        <f>ROUND(J23*K23*24,0)</f>
        <v>0</v>
      </c>
      <c r="M23" s="125"/>
      <c r="N23" s="125"/>
      <c r="O23" s="289"/>
      <c r="P23" s="125"/>
    </row>
    <row r="24" spans="3:16" ht="18" customHeight="1">
      <c r="C24" s="116"/>
      <c r="D24" s="1365" t="s">
        <v>752</v>
      </c>
      <c r="E24" s="1364"/>
      <c r="F24" s="1364"/>
      <c r="G24" s="1364"/>
      <c r="H24" s="1018"/>
      <c r="I24" s="144"/>
      <c r="J24" s="145"/>
      <c r="K24" s="146"/>
      <c r="L24" s="143">
        <f>ROUND(J24*K24*24,0)</f>
        <v>0</v>
      </c>
      <c r="M24" s="125"/>
      <c r="N24" s="125"/>
      <c r="O24" s="289"/>
      <c r="P24" s="125"/>
    </row>
    <row r="25" spans="3:16" ht="18" customHeight="1">
      <c r="C25" s="116"/>
      <c r="D25" s="1365" t="s">
        <v>753</v>
      </c>
      <c r="E25" s="1364"/>
      <c r="F25" s="1364"/>
      <c r="G25" s="1364"/>
      <c r="H25" s="1018"/>
      <c r="I25" s="144"/>
      <c r="J25" s="145"/>
      <c r="K25" s="146"/>
      <c r="L25" s="143">
        <f>ROUND(J25*K25*24,0)</f>
        <v>0</v>
      </c>
      <c r="M25" s="125"/>
      <c r="N25" s="125"/>
      <c r="O25" s="289"/>
      <c r="P25" s="125"/>
    </row>
    <row r="26" spans="3:16" ht="18" customHeight="1">
      <c r="C26" s="116"/>
      <c r="D26" s="147" t="s">
        <v>677</v>
      </c>
      <c r="E26" s="125"/>
      <c r="F26" s="125"/>
      <c r="G26" s="160"/>
      <c r="H26" s="125"/>
      <c r="I26" s="125"/>
      <c r="J26" s="125"/>
      <c r="K26" s="125"/>
      <c r="L26" s="125"/>
      <c r="M26" s="125"/>
      <c r="N26" s="125"/>
      <c r="O26" s="289"/>
      <c r="P26" s="125"/>
    </row>
    <row r="27" spans="3:16" ht="18" customHeight="1">
      <c r="C27" s="116"/>
      <c r="D27" s="147" t="s">
        <v>678</v>
      </c>
      <c r="E27" s="125"/>
      <c r="F27" s="125"/>
      <c r="G27" s="160"/>
      <c r="H27" s="125"/>
      <c r="I27" s="125"/>
      <c r="J27" s="125"/>
      <c r="K27" s="125"/>
      <c r="L27" s="125"/>
      <c r="M27" s="125"/>
      <c r="N27" s="125"/>
      <c r="O27" s="289"/>
      <c r="P27" s="125"/>
    </row>
    <row r="28" spans="3:16" ht="18" customHeight="1">
      <c r="C28" s="116"/>
      <c r="D28" s="147" t="s">
        <v>882</v>
      </c>
      <c r="E28" s="125"/>
      <c r="F28" s="125"/>
      <c r="G28" s="160"/>
      <c r="H28" s="125"/>
      <c r="I28" s="125"/>
      <c r="J28" s="125"/>
      <c r="K28" s="125"/>
      <c r="L28" s="125"/>
      <c r="M28" s="125"/>
      <c r="N28" s="125"/>
      <c r="O28" s="289"/>
      <c r="P28" s="125"/>
    </row>
    <row r="29" spans="3:16" ht="18" customHeight="1">
      <c r="C29" s="116"/>
      <c r="D29" s="147" t="s">
        <v>878</v>
      </c>
      <c r="E29" s="125"/>
      <c r="F29" s="125"/>
      <c r="G29" s="160"/>
      <c r="H29" s="125"/>
      <c r="I29" s="125"/>
      <c r="J29" s="125"/>
      <c r="K29" s="125"/>
      <c r="L29" s="125"/>
      <c r="M29" s="125"/>
      <c r="N29" s="125"/>
      <c r="O29" s="289"/>
      <c r="P29" s="125"/>
    </row>
    <row r="30" spans="3:16" ht="18" customHeight="1">
      <c r="C30" s="116"/>
      <c r="D30" s="1021"/>
      <c r="E30" s="125"/>
      <c r="F30" s="125"/>
      <c r="G30" s="160"/>
      <c r="H30" s="125"/>
      <c r="I30" s="125"/>
      <c r="J30" s="125"/>
      <c r="K30" s="125"/>
      <c r="L30" s="125"/>
      <c r="M30" s="125"/>
      <c r="N30" s="125"/>
      <c r="O30" s="289"/>
      <c r="P30" s="125"/>
    </row>
    <row r="31" spans="3:16" ht="18" customHeight="1">
      <c r="C31" s="116"/>
      <c r="D31" s="125"/>
      <c r="E31" s="125"/>
      <c r="F31" s="125"/>
      <c r="G31" s="160"/>
      <c r="H31" s="125"/>
      <c r="I31" s="125"/>
      <c r="J31" s="125"/>
      <c r="K31" s="125"/>
      <c r="L31" s="125"/>
      <c r="M31" s="125"/>
      <c r="N31" s="125"/>
      <c r="O31" s="289"/>
      <c r="P31" s="125"/>
    </row>
    <row r="32" spans="3:16" ht="18" customHeight="1">
      <c r="C32" s="116"/>
      <c r="D32" s="137" t="s">
        <v>124</v>
      </c>
      <c r="E32" s="125"/>
      <c r="F32" s="915" t="s">
        <v>438</v>
      </c>
      <c r="G32" s="160"/>
      <c r="H32" s="125"/>
      <c r="I32" s="125"/>
      <c r="J32" s="125"/>
      <c r="K32" s="125"/>
      <c r="L32" s="125"/>
      <c r="M32" s="125"/>
      <c r="N32" s="125"/>
      <c r="O32" s="289"/>
      <c r="P32" s="125"/>
    </row>
    <row r="33" spans="3:16" ht="18" customHeight="1">
      <c r="C33" s="116"/>
      <c r="D33" s="1366" t="s">
        <v>280</v>
      </c>
      <c r="E33" s="1369" t="s">
        <v>393</v>
      </c>
      <c r="F33" s="1370"/>
      <c r="G33" s="160"/>
      <c r="J33" s="147" t="s">
        <v>677</v>
      </c>
      <c r="K33" s="125"/>
      <c r="L33" s="125"/>
      <c r="M33" s="125"/>
      <c r="N33" s="125"/>
      <c r="O33" s="289"/>
      <c r="P33" s="125"/>
    </row>
    <row r="34" spans="3:16" ht="18" customHeight="1">
      <c r="C34" s="116"/>
      <c r="D34" s="1366"/>
      <c r="E34" s="914" t="s">
        <v>126</v>
      </c>
      <c r="F34" s="1019" t="s">
        <v>127</v>
      </c>
      <c r="G34" s="160"/>
      <c r="J34" s="147" t="s">
        <v>681</v>
      </c>
      <c r="K34" s="125"/>
      <c r="L34" s="125"/>
      <c r="M34" s="125"/>
      <c r="N34" s="118"/>
      <c r="O34" s="289"/>
      <c r="P34" s="125"/>
    </row>
    <row r="35" spans="3:16" ht="18" customHeight="1">
      <c r="C35" s="116"/>
      <c r="D35" s="1019" t="s">
        <v>386</v>
      </c>
      <c r="E35" s="248"/>
      <c r="F35" s="150"/>
      <c r="G35" s="160"/>
      <c r="J35" s="147" t="s">
        <v>895</v>
      </c>
      <c r="K35" s="125"/>
      <c r="L35" s="125"/>
      <c r="M35" s="125"/>
      <c r="N35" s="149"/>
      <c r="O35" s="289"/>
      <c r="P35" s="125"/>
    </row>
    <row r="36" spans="3:16" ht="18" customHeight="1">
      <c r="C36" s="116"/>
      <c r="D36" s="1019" t="s">
        <v>387</v>
      </c>
      <c r="E36" s="248"/>
      <c r="F36" s="150"/>
      <c r="G36" s="160"/>
      <c r="J36" s="110" t="s">
        <v>896</v>
      </c>
      <c r="K36" s="125"/>
      <c r="L36" s="125"/>
      <c r="M36" s="125"/>
      <c r="N36" s="149"/>
      <c r="O36" s="289"/>
      <c r="P36" s="125"/>
    </row>
    <row r="37" spans="3:16" ht="18" customHeight="1">
      <c r="C37" s="116"/>
      <c r="D37" s="1019" t="s">
        <v>388</v>
      </c>
      <c r="E37" s="248"/>
      <c r="F37" s="150"/>
      <c r="G37" s="160"/>
      <c r="H37" s="125"/>
      <c r="I37" s="125"/>
      <c r="J37" s="147" t="s">
        <v>682</v>
      </c>
      <c r="K37" s="125"/>
      <c r="L37" s="125"/>
      <c r="M37" s="125"/>
      <c r="N37" s="149"/>
      <c r="O37" s="289"/>
      <c r="P37" s="125"/>
    </row>
    <row r="38" spans="3:16" ht="18" customHeight="1">
      <c r="C38" s="116"/>
      <c r="D38" s="1019" t="s">
        <v>389</v>
      </c>
      <c r="E38" s="248"/>
      <c r="F38" s="150"/>
      <c r="G38" s="160"/>
      <c r="H38" s="125"/>
      <c r="I38" s="125"/>
      <c r="J38" s="125"/>
      <c r="K38" s="125"/>
      <c r="L38" s="125"/>
      <c r="M38" s="125"/>
      <c r="N38" s="149"/>
      <c r="O38" s="289"/>
      <c r="P38" s="125"/>
    </row>
    <row r="39" spans="3:16" ht="18" customHeight="1">
      <c r="C39" s="116"/>
      <c r="D39" s="1019" t="s">
        <v>390</v>
      </c>
      <c r="E39" s="248"/>
      <c r="F39" s="150"/>
      <c r="G39" s="160"/>
      <c r="H39" s="125"/>
      <c r="I39" s="125"/>
      <c r="J39" s="125"/>
      <c r="K39" s="125"/>
      <c r="L39" s="125"/>
      <c r="M39" s="125"/>
      <c r="N39" s="149"/>
      <c r="O39" s="289"/>
      <c r="P39" s="125"/>
    </row>
    <row r="40" spans="3:16" ht="18" customHeight="1">
      <c r="C40" s="116"/>
      <c r="D40" s="1019" t="s">
        <v>391</v>
      </c>
      <c r="E40" s="248"/>
      <c r="F40" s="150"/>
      <c r="G40" s="160"/>
      <c r="H40" s="125"/>
      <c r="I40" s="125"/>
      <c r="J40" s="125"/>
      <c r="K40" s="125"/>
      <c r="L40" s="125"/>
      <c r="M40" s="125"/>
      <c r="N40" s="149"/>
      <c r="O40" s="289"/>
      <c r="P40" s="125"/>
    </row>
    <row r="41" spans="3:16" ht="18" customHeight="1">
      <c r="C41" s="116"/>
      <c r="D41" s="1019" t="s">
        <v>392</v>
      </c>
      <c r="E41" s="248"/>
      <c r="F41" s="150"/>
      <c r="G41" s="160"/>
      <c r="H41" s="125"/>
      <c r="I41" s="125"/>
      <c r="J41" s="125"/>
      <c r="K41" s="125"/>
      <c r="L41" s="125"/>
      <c r="M41" s="125"/>
      <c r="N41" s="149"/>
      <c r="O41" s="289"/>
      <c r="P41" s="125"/>
    </row>
    <row r="42" spans="3:16" ht="18" customHeight="1">
      <c r="C42" s="116"/>
      <c r="D42" s="125"/>
      <c r="E42" s="125"/>
      <c r="F42" s="125"/>
      <c r="G42" s="160"/>
      <c r="H42" s="125"/>
      <c r="I42" s="125"/>
      <c r="J42" s="125"/>
      <c r="K42" s="125"/>
      <c r="L42" s="125"/>
      <c r="M42" s="125"/>
      <c r="N42" s="125"/>
      <c r="O42" s="289"/>
      <c r="P42" s="125"/>
    </row>
    <row r="43" spans="3:16" ht="18" customHeight="1">
      <c r="C43" s="116"/>
      <c r="D43" s="125"/>
      <c r="E43" s="125"/>
      <c r="F43" s="125"/>
      <c r="G43" s="160"/>
      <c r="H43" s="125"/>
      <c r="I43" s="125"/>
      <c r="J43" s="125"/>
      <c r="K43" s="125"/>
      <c r="L43" s="125"/>
      <c r="M43" s="125"/>
      <c r="N43" s="125"/>
      <c r="O43" s="289"/>
      <c r="P43" s="125"/>
    </row>
    <row r="44" spans="3:16" ht="18" customHeight="1">
      <c r="C44" s="116"/>
      <c r="D44" s="137" t="s">
        <v>125</v>
      </c>
      <c r="E44" s="125"/>
      <c r="F44" s="125"/>
      <c r="G44" s="160"/>
      <c r="H44" s="125"/>
      <c r="I44" s="125"/>
      <c r="J44" s="125"/>
      <c r="K44" s="125"/>
      <c r="L44" s="125"/>
      <c r="M44" s="125"/>
      <c r="N44" s="125"/>
      <c r="O44" s="289"/>
      <c r="P44" s="125"/>
    </row>
    <row r="45" spans="3:16" ht="18" customHeight="1">
      <c r="C45" s="116"/>
      <c r="D45" s="1021" t="s">
        <v>284</v>
      </c>
      <c r="E45" s="148"/>
      <c r="F45" s="1021" t="s">
        <v>394</v>
      </c>
      <c r="G45" s="160"/>
      <c r="H45" s="125"/>
      <c r="I45" s="1021"/>
      <c r="J45" s="147" t="s">
        <v>677</v>
      </c>
      <c r="K45" s="125"/>
      <c r="L45" s="125"/>
      <c r="M45" s="125"/>
      <c r="N45" s="125"/>
      <c r="O45" s="289"/>
      <c r="P45" s="125"/>
    </row>
    <row r="46" spans="3:16" ht="18" customHeight="1">
      <c r="C46" s="116"/>
      <c r="D46" s="307"/>
      <c r="E46" s="118"/>
      <c r="F46" s="118"/>
      <c r="G46" s="160"/>
      <c r="H46" s="125"/>
      <c r="I46" s="125"/>
      <c r="J46" s="147" t="s">
        <v>883</v>
      </c>
      <c r="K46" s="125"/>
      <c r="L46" s="125"/>
      <c r="M46" s="125"/>
      <c r="N46" s="125"/>
      <c r="O46" s="289"/>
      <c r="P46" s="125"/>
    </row>
    <row r="47" spans="3:16" s="389" customFormat="1" ht="18" customHeight="1">
      <c r="C47" s="116"/>
      <c r="D47" s="1021" t="s">
        <v>128</v>
      </c>
      <c r="E47" s="1101"/>
      <c r="F47" s="1021" t="s">
        <v>129</v>
      </c>
      <c r="G47" s="160"/>
      <c r="H47" s="125"/>
      <c r="I47" s="125"/>
      <c r="J47" s="147" t="s">
        <v>884</v>
      </c>
      <c r="K47" s="125"/>
      <c r="L47" s="125"/>
      <c r="M47" s="125"/>
      <c r="N47" s="125"/>
      <c r="O47" s="289"/>
      <c r="P47" s="125"/>
    </row>
    <row r="48" spans="3:16" s="389" customFormat="1" ht="18" customHeight="1">
      <c r="C48" s="116"/>
      <c r="D48" s="149"/>
      <c r="E48" s="149"/>
      <c r="F48" s="149"/>
      <c r="G48" s="125"/>
      <c r="H48" s="125"/>
      <c r="I48" s="125"/>
      <c r="J48" s="147" t="s">
        <v>885</v>
      </c>
      <c r="K48" s="125"/>
      <c r="L48" s="125"/>
      <c r="M48" s="125"/>
      <c r="N48" s="125"/>
      <c r="O48" s="289"/>
      <c r="P48" s="125"/>
    </row>
    <row r="49" spans="3:22" s="389" customFormat="1" ht="18" customHeight="1">
      <c r="C49" s="116"/>
      <c r="D49" s="147" t="s">
        <v>130</v>
      </c>
      <c r="E49" s="1101"/>
      <c r="F49" s="147" t="s">
        <v>958</v>
      </c>
      <c r="G49" s="125"/>
      <c r="H49" s="125"/>
      <c r="I49" s="125"/>
      <c r="J49" s="125"/>
      <c r="K49" s="125"/>
      <c r="L49" s="125"/>
      <c r="M49" s="125"/>
      <c r="N49" s="125"/>
      <c r="O49" s="289"/>
      <c r="P49" s="125"/>
    </row>
    <row r="50" spans="3:22" s="389" customFormat="1" ht="18" customHeight="1">
      <c r="C50" s="116"/>
      <c r="D50" s="125"/>
      <c r="E50" s="125"/>
      <c r="F50" s="125"/>
      <c r="G50" s="118"/>
      <c r="H50" s="118"/>
      <c r="I50" s="125"/>
      <c r="J50" s="125"/>
      <c r="K50" s="125"/>
      <c r="L50" s="125"/>
      <c r="M50" s="125"/>
      <c r="N50" s="125"/>
      <c r="O50" s="289"/>
      <c r="P50" s="125"/>
    </row>
    <row r="51" spans="3:22" s="389" customFormat="1" ht="18" customHeight="1">
      <c r="C51" s="116"/>
      <c r="D51" s="125"/>
      <c r="E51" s="125"/>
      <c r="F51" s="125"/>
      <c r="G51" s="149"/>
      <c r="H51" s="149"/>
      <c r="I51" s="125"/>
      <c r="J51" s="125"/>
      <c r="K51" s="125"/>
      <c r="L51" s="125"/>
      <c r="M51" s="125"/>
      <c r="N51" s="125"/>
      <c r="O51" s="289"/>
      <c r="P51" s="125"/>
    </row>
    <row r="52" spans="3:22" s="389" customFormat="1" ht="18" customHeight="1">
      <c r="C52" s="116"/>
      <c r="D52" s="137" t="s">
        <v>886</v>
      </c>
      <c r="E52" s="125"/>
      <c r="F52" s="125"/>
      <c r="G52" s="149"/>
      <c r="H52" s="149"/>
      <c r="I52" s="125"/>
      <c r="J52" s="125"/>
      <c r="K52" s="125"/>
      <c r="L52" s="125"/>
      <c r="M52" s="125"/>
      <c r="N52" s="125"/>
      <c r="O52" s="289"/>
      <c r="P52" s="125"/>
    </row>
    <row r="53" spans="3:22" s="389" customFormat="1" ht="18" customHeight="1">
      <c r="C53" s="116"/>
      <c r="D53" s="147" t="s">
        <v>887</v>
      </c>
      <c r="E53" s="1098">
        <f>M91</f>
        <v>0</v>
      </c>
      <c r="F53" s="147" t="s">
        <v>957</v>
      </c>
      <c r="G53" s="149"/>
      <c r="H53" s="149"/>
      <c r="I53" s="125"/>
      <c r="J53" s="147" t="s">
        <v>890</v>
      </c>
      <c r="K53" s="125"/>
      <c r="L53" s="125"/>
      <c r="M53" s="125"/>
      <c r="N53" s="125"/>
      <c r="O53" s="289"/>
      <c r="P53" s="125"/>
    </row>
    <row r="54" spans="3:22" s="389" customFormat="1" ht="18" customHeight="1">
      <c r="C54" s="116"/>
      <c r="D54" s="307"/>
      <c r="E54" s="118"/>
      <c r="F54" s="118"/>
      <c r="G54" s="149"/>
      <c r="H54" s="149"/>
      <c r="I54" s="125"/>
      <c r="J54" s="125" t="s">
        <v>891</v>
      </c>
      <c r="K54" s="125"/>
      <c r="L54" s="125"/>
      <c r="M54" s="125"/>
      <c r="N54" s="125"/>
      <c r="O54" s="289"/>
      <c r="P54" s="125"/>
    </row>
    <row r="55" spans="3:22" s="389" customFormat="1" ht="18" customHeight="1">
      <c r="C55" s="116"/>
      <c r="D55" s="147" t="s">
        <v>888</v>
      </c>
      <c r="E55" s="1100" t="e">
        <f>E49*(1-L91/K91)</f>
        <v>#DIV/0!</v>
      </c>
      <c r="F55" s="147" t="s">
        <v>956</v>
      </c>
      <c r="G55" s="149"/>
      <c r="H55" s="149"/>
      <c r="I55" s="125"/>
      <c r="J55" s="125"/>
      <c r="K55" s="125"/>
      <c r="L55" s="125"/>
      <c r="M55" s="125"/>
      <c r="N55" s="125"/>
      <c r="O55" s="289"/>
      <c r="P55" s="125"/>
    </row>
    <row r="56" spans="3:22" s="389" customFormat="1" ht="18" customHeight="1" thickBot="1">
      <c r="C56" s="120"/>
      <c r="D56" s="1097"/>
      <c r="E56" s="1097"/>
      <c r="F56" s="1097"/>
      <c r="G56" s="1097"/>
      <c r="H56" s="1097"/>
      <c r="I56" s="121"/>
      <c r="J56" s="121"/>
      <c r="K56" s="121"/>
      <c r="L56" s="121"/>
      <c r="M56" s="121"/>
      <c r="N56" s="121"/>
      <c r="O56" s="1096"/>
      <c r="P56" s="125"/>
    </row>
    <row r="57" spans="3:22" s="389" customFormat="1" ht="18" customHeight="1" thickBot="1">
      <c r="C57" s="125"/>
      <c r="D57" s="149"/>
      <c r="E57" s="149"/>
      <c r="F57" s="149"/>
      <c r="G57" s="149"/>
      <c r="H57" s="149"/>
      <c r="I57" s="125"/>
      <c r="J57" s="125"/>
      <c r="K57" s="125"/>
      <c r="L57" s="125"/>
      <c r="M57" s="125"/>
      <c r="N57" s="125"/>
      <c r="O57" s="125"/>
      <c r="P57" s="125"/>
    </row>
    <row r="58" spans="3:22" ht="34.5" customHeight="1">
      <c r="C58" s="113"/>
      <c r="D58" s="1094" t="s">
        <v>881</v>
      </c>
      <c r="E58" s="114"/>
      <c r="F58" s="114"/>
      <c r="G58" s="115"/>
      <c r="H58" s="114"/>
      <c r="I58" s="114"/>
      <c r="J58" s="114"/>
      <c r="K58" s="114"/>
      <c r="L58" s="114"/>
      <c r="M58" s="114"/>
      <c r="N58" s="114"/>
      <c r="O58" s="1095"/>
      <c r="P58" s="116"/>
    </row>
    <row r="59" spans="3:22" ht="18" customHeight="1">
      <c r="C59" s="116"/>
      <c r="D59" s="1374" t="s">
        <v>280</v>
      </c>
      <c r="E59" s="1367" t="s">
        <v>879</v>
      </c>
      <c r="F59" s="1375" t="s">
        <v>880</v>
      </c>
      <c r="G59" s="1376" t="s">
        <v>281</v>
      </c>
      <c r="H59" s="1381" t="s">
        <v>131</v>
      </c>
      <c r="I59" s="1377" t="s">
        <v>132</v>
      </c>
      <c r="J59" s="1377" t="s">
        <v>133</v>
      </c>
      <c r="K59" s="1377" t="s">
        <v>134</v>
      </c>
      <c r="L59" s="1377" t="s">
        <v>135</v>
      </c>
      <c r="M59" s="1379" t="s">
        <v>136</v>
      </c>
      <c r="N59" s="125"/>
      <c r="O59" s="289"/>
    </row>
    <row r="60" spans="3:22" ht="41.25" customHeight="1">
      <c r="C60" s="116"/>
      <c r="D60" s="1374"/>
      <c r="E60" s="1368"/>
      <c r="F60" s="1374"/>
      <c r="G60" s="1374"/>
      <c r="H60" s="1382"/>
      <c r="I60" s="1378"/>
      <c r="J60" s="1378"/>
      <c r="K60" s="1378"/>
      <c r="L60" s="1378"/>
      <c r="M60" s="1380"/>
      <c r="N60" s="125"/>
      <c r="O60" s="289"/>
    </row>
    <row r="61" spans="3:22" ht="18" customHeight="1">
      <c r="C61" s="116"/>
      <c r="D61" s="1371" t="s">
        <v>386</v>
      </c>
      <c r="E61" s="1372">
        <v>2</v>
      </c>
      <c r="F61" s="249" t="s">
        <v>395</v>
      </c>
      <c r="G61" s="151">
        <f>COUNTIF('様式第14号-2-1（別紙2）'!$E$75:$DV$77,Q61)</f>
        <v>0</v>
      </c>
      <c r="H61" s="916">
        <f>$E$35*24</f>
        <v>0</v>
      </c>
      <c r="I61" s="917">
        <f>SUM(L$9,L$23:L$25)</f>
        <v>0</v>
      </c>
      <c r="J61" s="917" t="str">
        <f>IF(H61-I61&lt;=0,"0",H61-I61)</f>
        <v>0</v>
      </c>
      <c r="K61" s="917">
        <f>ROUND($G61*H61,0)</f>
        <v>0</v>
      </c>
      <c r="L61" s="917">
        <f>ROUND($G61*I61,0)</f>
        <v>0</v>
      </c>
      <c r="M61" s="918">
        <f>ROUND($G61*J61,0)</f>
        <v>0</v>
      </c>
      <c r="N61" s="125"/>
      <c r="O61" s="289"/>
      <c r="Q61" s="250">
        <v>121</v>
      </c>
      <c r="S61" s="152"/>
      <c r="T61" s="152"/>
      <c r="U61" s="152"/>
      <c r="V61" s="152"/>
    </row>
    <row r="62" spans="3:22" ht="18" customHeight="1">
      <c r="C62" s="116"/>
      <c r="D62" s="1371"/>
      <c r="E62" s="1373"/>
      <c r="F62" s="249" t="s">
        <v>396</v>
      </c>
      <c r="G62" s="151">
        <f>COUNTIF('様式第14号-2-1（別紙2）'!$E$75:$DV$77,Q62)</f>
        <v>0</v>
      </c>
      <c r="H62" s="916">
        <f>$E$35*24</f>
        <v>0</v>
      </c>
      <c r="I62" s="917">
        <f>SUM(L$9,L$23:L$23,L$25)</f>
        <v>0</v>
      </c>
      <c r="J62" s="917" t="str">
        <f>IF(H62-I62&lt;=0,"0",H62-I62)</f>
        <v>0</v>
      </c>
      <c r="K62" s="917">
        <f t="shared" ref="K62:K90" si="1">ROUND($G62*H62,0)</f>
        <v>0</v>
      </c>
      <c r="L62" s="917">
        <f t="shared" ref="L62:L90" si="2">ROUND($G62*I62,0)</f>
        <v>0</v>
      </c>
      <c r="M62" s="918">
        <f t="shared" ref="M62:M90" si="3">ROUND($G62*J62,0)</f>
        <v>0</v>
      </c>
      <c r="N62" s="125"/>
      <c r="O62" s="289"/>
      <c r="Q62" s="250">
        <v>120</v>
      </c>
      <c r="S62" s="152"/>
    </row>
    <row r="63" spans="3:22" ht="18" customHeight="1">
      <c r="C63" s="116"/>
      <c r="D63" s="1371"/>
      <c r="E63" s="1372">
        <v>1</v>
      </c>
      <c r="F63" s="249" t="s">
        <v>395</v>
      </c>
      <c r="G63" s="151">
        <f>COUNTIF('様式第14号-2-1（別紙2）'!$E$75:$DV$77,Q63)</f>
        <v>21</v>
      </c>
      <c r="H63" s="916">
        <f>$F$35*24</f>
        <v>0</v>
      </c>
      <c r="I63" s="917">
        <f>SUM(L$10,L$23:L$25)</f>
        <v>0</v>
      </c>
      <c r="J63" s="917" t="str">
        <f t="shared" ref="J63:J90" si="4">IF(H63-I63&lt;=0,"0",H63-I63)</f>
        <v>0</v>
      </c>
      <c r="K63" s="917">
        <f t="shared" si="1"/>
        <v>0</v>
      </c>
      <c r="L63" s="917">
        <f t="shared" si="2"/>
        <v>0</v>
      </c>
      <c r="M63" s="918">
        <f t="shared" si="3"/>
        <v>0</v>
      </c>
      <c r="N63" s="125"/>
      <c r="O63" s="289"/>
      <c r="Q63" s="250">
        <v>111</v>
      </c>
      <c r="S63" s="152"/>
    </row>
    <row r="64" spans="3:22" ht="18" customHeight="1">
      <c r="C64" s="116"/>
      <c r="D64" s="1371"/>
      <c r="E64" s="1372"/>
      <c r="F64" s="249" t="s">
        <v>396</v>
      </c>
      <c r="G64" s="151">
        <f>COUNTIF('様式第14号-2-1（別紙2）'!$E$75:$DV$77,Q64)</f>
        <v>10</v>
      </c>
      <c r="H64" s="916">
        <f>$F$35*24</f>
        <v>0</v>
      </c>
      <c r="I64" s="917">
        <f>SUM(L$10,L$23,L$25)</f>
        <v>0</v>
      </c>
      <c r="J64" s="917" t="str">
        <f t="shared" si="4"/>
        <v>0</v>
      </c>
      <c r="K64" s="917">
        <f t="shared" si="1"/>
        <v>0</v>
      </c>
      <c r="L64" s="917">
        <f t="shared" si="2"/>
        <v>0</v>
      </c>
      <c r="M64" s="918">
        <f t="shared" si="3"/>
        <v>0</v>
      </c>
      <c r="N64" s="125"/>
      <c r="O64" s="289"/>
      <c r="Q64" s="250">
        <v>110</v>
      </c>
      <c r="S64" s="152"/>
    </row>
    <row r="65" spans="3:19" ht="18" customHeight="1">
      <c r="C65" s="116"/>
      <c r="D65" s="1371" t="s">
        <v>387</v>
      </c>
      <c r="E65" s="1372">
        <v>2</v>
      </c>
      <c r="F65" s="249" t="s">
        <v>395</v>
      </c>
      <c r="G65" s="151">
        <f>COUNTIF('様式第14号-2-1（別紙2）'!$E$75:$DV$77,Q65)</f>
        <v>0</v>
      </c>
      <c r="H65" s="916">
        <f>$E$36*24</f>
        <v>0</v>
      </c>
      <c r="I65" s="917">
        <f>SUM(L$11,L$23:L$25)</f>
        <v>0</v>
      </c>
      <c r="J65" s="917" t="str">
        <f t="shared" si="4"/>
        <v>0</v>
      </c>
      <c r="K65" s="917">
        <f t="shared" si="1"/>
        <v>0</v>
      </c>
      <c r="L65" s="917">
        <f t="shared" si="2"/>
        <v>0</v>
      </c>
      <c r="M65" s="918">
        <f t="shared" si="3"/>
        <v>0</v>
      </c>
      <c r="N65" s="125"/>
      <c r="O65" s="289"/>
      <c r="Q65" s="250">
        <v>221</v>
      </c>
      <c r="S65" s="152"/>
    </row>
    <row r="66" spans="3:19" ht="18" customHeight="1">
      <c r="C66" s="116"/>
      <c r="D66" s="1371"/>
      <c r="E66" s="1373"/>
      <c r="F66" s="249" t="s">
        <v>396</v>
      </c>
      <c r="G66" s="151">
        <f>COUNTIF('様式第14号-2-1（別紙2）'!$E$75:$DV$77,Q66)</f>
        <v>0</v>
      </c>
      <c r="H66" s="916">
        <f>$E$36*24</f>
        <v>0</v>
      </c>
      <c r="I66" s="917">
        <f>SUM(L$11,L$23:L$23,L$25)</f>
        <v>0</v>
      </c>
      <c r="J66" s="917" t="str">
        <f t="shared" si="4"/>
        <v>0</v>
      </c>
      <c r="K66" s="917">
        <f t="shared" si="1"/>
        <v>0</v>
      </c>
      <c r="L66" s="917">
        <f t="shared" si="2"/>
        <v>0</v>
      </c>
      <c r="M66" s="918">
        <f t="shared" si="3"/>
        <v>0</v>
      </c>
      <c r="N66" s="125"/>
      <c r="O66" s="289"/>
      <c r="Q66" s="250">
        <v>220</v>
      </c>
      <c r="S66" s="152"/>
    </row>
    <row r="67" spans="3:19" ht="18" customHeight="1">
      <c r="C67" s="116"/>
      <c r="D67" s="1371"/>
      <c r="E67" s="1372">
        <v>1</v>
      </c>
      <c r="F67" s="249" t="s">
        <v>395</v>
      </c>
      <c r="G67" s="151">
        <f>COUNTIF('様式第14号-2-1（別紙2）'!$E$75:$DV$77,Q67)</f>
        <v>30</v>
      </c>
      <c r="H67" s="916">
        <f>$F$36*24</f>
        <v>0</v>
      </c>
      <c r="I67" s="917">
        <f>SUM(L$12,L$23:L$25)</f>
        <v>0</v>
      </c>
      <c r="J67" s="917" t="str">
        <f t="shared" si="4"/>
        <v>0</v>
      </c>
      <c r="K67" s="917">
        <f t="shared" si="1"/>
        <v>0</v>
      </c>
      <c r="L67" s="917">
        <f t="shared" si="2"/>
        <v>0</v>
      </c>
      <c r="M67" s="918">
        <f t="shared" si="3"/>
        <v>0</v>
      </c>
      <c r="N67" s="125"/>
      <c r="O67" s="289"/>
      <c r="Q67" s="250">
        <v>211</v>
      </c>
      <c r="S67" s="152"/>
    </row>
    <row r="68" spans="3:19" ht="18" customHeight="1">
      <c r="C68" s="116"/>
      <c r="D68" s="1371"/>
      <c r="E68" s="1372"/>
      <c r="F68" s="249" t="s">
        <v>396</v>
      </c>
      <c r="G68" s="151">
        <f>COUNTIF('様式第14号-2-1（別紙2）'!$E$75:$DV$77,Q68)</f>
        <v>14</v>
      </c>
      <c r="H68" s="916">
        <f>$F$36*24</f>
        <v>0</v>
      </c>
      <c r="I68" s="917">
        <f>SUM(L$12,L$23,L$25)</f>
        <v>0</v>
      </c>
      <c r="J68" s="917" t="str">
        <f t="shared" si="4"/>
        <v>0</v>
      </c>
      <c r="K68" s="917">
        <f t="shared" si="1"/>
        <v>0</v>
      </c>
      <c r="L68" s="917">
        <f t="shared" si="2"/>
        <v>0</v>
      </c>
      <c r="M68" s="918">
        <f t="shared" si="3"/>
        <v>0</v>
      </c>
      <c r="N68" s="125"/>
      <c r="O68" s="289"/>
      <c r="Q68" s="250">
        <v>210</v>
      </c>
      <c r="S68" s="152"/>
    </row>
    <row r="69" spans="3:19" ht="18" customHeight="1">
      <c r="C69" s="116"/>
      <c r="D69" s="1371" t="s">
        <v>397</v>
      </c>
      <c r="E69" s="1372">
        <v>2</v>
      </c>
      <c r="F69" s="249" t="s">
        <v>395</v>
      </c>
      <c r="G69" s="151">
        <f>COUNTIF('様式第14号-2-1（別紙2）'!$E$75:$DV$77,Q69)</f>
        <v>0</v>
      </c>
      <c r="H69" s="916">
        <f>$E$37*24</f>
        <v>0</v>
      </c>
      <c r="I69" s="917">
        <f>SUM(L$13,L$23:L$25)</f>
        <v>0</v>
      </c>
      <c r="J69" s="917" t="str">
        <f t="shared" si="4"/>
        <v>0</v>
      </c>
      <c r="K69" s="917">
        <f t="shared" si="1"/>
        <v>0</v>
      </c>
      <c r="L69" s="917">
        <f t="shared" si="2"/>
        <v>0</v>
      </c>
      <c r="M69" s="918">
        <f t="shared" si="3"/>
        <v>0</v>
      </c>
      <c r="N69" s="125"/>
      <c r="O69" s="289"/>
      <c r="Q69" s="250">
        <v>321</v>
      </c>
      <c r="S69" s="152"/>
    </row>
    <row r="70" spans="3:19" ht="18" customHeight="1">
      <c r="C70" s="116"/>
      <c r="D70" s="1371"/>
      <c r="E70" s="1373"/>
      <c r="F70" s="249" t="s">
        <v>396</v>
      </c>
      <c r="G70" s="151">
        <f>COUNTIF('様式第14号-2-1（別紙2）'!$E$75:$DV$77,Q70)</f>
        <v>0</v>
      </c>
      <c r="H70" s="916">
        <f>$E$37*24</f>
        <v>0</v>
      </c>
      <c r="I70" s="917">
        <f>SUM(L$13,L$23:L$23,L$25)</f>
        <v>0</v>
      </c>
      <c r="J70" s="917" t="str">
        <f t="shared" si="4"/>
        <v>0</v>
      </c>
      <c r="K70" s="917">
        <f t="shared" si="1"/>
        <v>0</v>
      </c>
      <c r="L70" s="917">
        <f t="shared" si="2"/>
        <v>0</v>
      </c>
      <c r="M70" s="918">
        <f t="shared" si="3"/>
        <v>0</v>
      </c>
      <c r="N70" s="125"/>
      <c r="O70" s="289"/>
      <c r="Q70" s="250">
        <v>320</v>
      </c>
      <c r="S70" s="152"/>
    </row>
    <row r="71" spans="3:19" ht="18" customHeight="1">
      <c r="C71" s="116"/>
      <c r="D71" s="1371"/>
      <c r="E71" s="1372">
        <v>1</v>
      </c>
      <c r="F71" s="249" t="s">
        <v>395</v>
      </c>
      <c r="G71" s="151">
        <f>COUNTIF('様式第14号-2-1（別紙2）'!$E$75:$DV$77,Q71)</f>
        <v>31</v>
      </c>
      <c r="H71" s="916">
        <f>$F$37*24</f>
        <v>0</v>
      </c>
      <c r="I71" s="917">
        <f>SUM(L$14,L$23:L$25)</f>
        <v>0</v>
      </c>
      <c r="J71" s="917" t="str">
        <f t="shared" si="4"/>
        <v>0</v>
      </c>
      <c r="K71" s="917">
        <f t="shared" si="1"/>
        <v>0</v>
      </c>
      <c r="L71" s="917">
        <f t="shared" si="2"/>
        <v>0</v>
      </c>
      <c r="M71" s="918">
        <f t="shared" si="3"/>
        <v>0</v>
      </c>
      <c r="N71" s="125"/>
      <c r="O71" s="289"/>
      <c r="Q71" s="250">
        <v>311</v>
      </c>
      <c r="S71" s="152"/>
    </row>
    <row r="72" spans="3:19" ht="18" customHeight="1">
      <c r="C72" s="116"/>
      <c r="D72" s="1371"/>
      <c r="E72" s="1372"/>
      <c r="F72" s="249" t="s">
        <v>396</v>
      </c>
      <c r="G72" s="151">
        <f>COUNTIF('様式第14号-2-1（別紙2）'!$E$75:$DV$77,Q72)</f>
        <v>20</v>
      </c>
      <c r="H72" s="916">
        <f>$F$37*24</f>
        <v>0</v>
      </c>
      <c r="I72" s="917">
        <f>SUM(L$14,L$23,L$25)</f>
        <v>0</v>
      </c>
      <c r="J72" s="917" t="str">
        <f t="shared" si="4"/>
        <v>0</v>
      </c>
      <c r="K72" s="917">
        <f t="shared" si="1"/>
        <v>0</v>
      </c>
      <c r="L72" s="917">
        <f t="shared" si="2"/>
        <v>0</v>
      </c>
      <c r="M72" s="918">
        <f t="shared" si="3"/>
        <v>0</v>
      </c>
      <c r="N72" s="125"/>
      <c r="O72" s="289"/>
      <c r="Q72" s="250">
        <v>310</v>
      </c>
      <c r="S72" s="152"/>
    </row>
    <row r="73" spans="3:19" ht="18" customHeight="1">
      <c r="C73" s="116"/>
      <c r="D73" s="1371" t="s">
        <v>398</v>
      </c>
      <c r="E73" s="1372">
        <v>2</v>
      </c>
      <c r="F73" s="249" t="s">
        <v>395</v>
      </c>
      <c r="G73" s="151">
        <f>COUNTIF('様式第14号-2-1（別紙2）'!$E$75:$DV$77,Q73)</f>
        <v>0</v>
      </c>
      <c r="H73" s="916">
        <f>$E$38*24</f>
        <v>0</v>
      </c>
      <c r="I73" s="917">
        <f>SUM(L$15,L$23:L$25)</f>
        <v>0</v>
      </c>
      <c r="J73" s="917" t="str">
        <f t="shared" si="4"/>
        <v>0</v>
      </c>
      <c r="K73" s="917">
        <f t="shared" si="1"/>
        <v>0</v>
      </c>
      <c r="L73" s="917">
        <f t="shared" si="2"/>
        <v>0</v>
      </c>
      <c r="M73" s="918">
        <f t="shared" si="3"/>
        <v>0</v>
      </c>
      <c r="N73" s="125"/>
      <c r="O73" s="289"/>
      <c r="Q73" s="250">
        <v>421</v>
      </c>
      <c r="S73" s="152"/>
    </row>
    <row r="74" spans="3:19" ht="18" customHeight="1">
      <c r="C74" s="116"/>
      <c r="D74" s="1371"/>
      <c r="E74" s="1373"/>
      <c r="F74" s="249" t="s">
        <v>396</v>
      </c>
      <c r="G74" s="151">
        <f>COUNTIF('様式第14号-2-1（別紙2）'!$E$75:$DV$77,Q74)</f>
        <v>0</v>
      </c>
      <c r="H74" s="916">
        <f>$E$38*24</f>
        <v>0</v>
      </c>
      <c r="I74" s="917">
        <f>SUM(L$15,L$23:L$23,L$25)</f>
        <v>0</v>
      </c>
      <c r="J74" s="917" t="str">
        <f t="shared" si="4"/>
        <v>0</v>
      </c>
      <c r="K74" s="917">
        <f t="shared" si="1"/>
        <v>0</v>
      </c>
      <c r="L74" s="917">
        <f t="shared" si="2"/>
        <v>0</v>
      </c>
      <c r="M74" s="918">
        <f t="shared" si="3"/>
        <v>0</v>
      </c>
      <c r="N74" s="125"/>
      <c r="O74" s="289"/>
      <c r="Q74" s="250">
        <v>420</v>
      </c>
      <c r="S74" s="152"/>
    </row>
    <row r="75" spans="3:19" ht="18" customHeight="1">
      <c r="C75" s="116"/>
      <c r="D75" s="1371"/>
      <c r="E75" s="1372">
        <v>1</v>
      </c>
      <c r="F75" s="249" t="s">
        <v>395</v>
      </c>
      <c r="G75" s="151">
        <f>COUNTIF('様式第14号-2-1（別紙2）'!$E$75:$DV$77,Q75)</f>
        <v>39</v>
      </c>
      <c r="H75" s="916">
        <f>$F$38*24</f>
        <v>0</v>
      </c>
      <c r="I75" s="917">
        <f>SUM(L$16,L$23:L$25)</f>
        <v>0</v>
      </c>
      <c r="J75" s="917" t="str">
        <f t="shared" si="4"/>
        <v>0</v>
      </c>
      <c r="K75" s="917">
        <f t="shared" si="1"/>
        <v>0</v>
      </c>
      <c r="L75" s="917">
        <f t="shared" si="2"/>
        <v>0</v>
      </c>
      <c r="M75" s="918">
        <f t="shared" si="3"/>
        <v>0</v>
      </c>
      <c r="N75" s="125"/>
      <c r="O75" s="289"/>
      <c r="Q75" s="250">
        <v>411</v>
      </c>
      <c r="S75" s="152"/>
    </row>
    <row r="76" spans="3:19" ht="18" customHeight="1">
      <c r="C76" s="116"/>
      <c r="D76" s="1371"/>
      <c r="E76" s="1372"/>
      <c r="F76" s="249" t="s">
        <v>396</v>
      </c>
      <c r="G76" s="151">
        <f>COUNTIF('様式第14号-2-1（別紙2）'!$E$75:$DV$77,Q76)</f>
        <v>19</v>
      </c>
      <c r="H76" s="916">
        <f>$F$38*24</f>
        <v>0</v>
      </c>
      <c r="I76" s="917">
        <f>SUM(L$16,L$23,L$25)</f>
        <v>0</v>
      </c>
      <c r="J76" s="917" t="str">
        <f t="shared" si="4"/>
        <v>0</v>
      </c>
      <c r="K76" s="917">
        <f t="shared" si="1"/>
        <v>0</v>
      </c>
      <c r="L76" s="917">
        <f t="shared" si="2"/>
        <v>0</v>
      </c>
      <c r="M76" s="918">
        <f t="shared" si="3"/>
        <v>0</v>
      </c>
      <c r="N76" s="125"/>
      <c r="O76" s="289"/>
      <c r="Q76" s="250">
        <v>410</v>
      </c>
      <c r="S76" s="152"/>
    </row>
    <row r="77" spans="3:19" ht="18" customHeight="1">
      <c r="C77" s="116"/>
      <c r="D77" s="1371" t="s">
        <v>399</v>
      </c>
      <c r="E77" s="1372">
        <v>2</v>
      </c>
      <c r="F77" s="249" t="s">
        <v>395</v>
      </c>
      <c r="G77" s="151">
        <f>COUNTIF('様式第14号-2-1（別紙2）'!$E$75:$DV$77,Q77)</f>
        <v>0</v>
      </c>
      <c r="H77" s="916">
        <f>$E$39*24</f>
        <v>0</v>
      </c>
      <c r="I77" s="917">
        <f>SUM(L$17,L$23:L$25)</f>
        <v>0</v>
      </c>
      <c r="J77" s="917" t="str">
        <f t="shared" si="4"/>
        <v>0</v>
      </c>
      <c r="K77" s="917">
        <f t="shared" si="1"/>
        <v>0</v>
      </c>
      <c r="L77" s="917">
        <f t="shared" si="2"/>
        <v>0</v>
      </c>
      <c r="M77" s="918">
        <f t="shared" si="3"/>
        <v>0</v>
      </c>
      <c r="N77" s="125"/>
      <c r="O77" s="289"/>
      <c r="Q77" s="250">
        <v>521</v>
      </c>
      <c r="S77" s="152"/>
    </row>
    <row r="78" spans="3:19" ht="18" customHeight="1">
      <c r="C78" s="116"/>
      <c r="D78" s="1371"/>
      <c r="E78" s="1373"/>
      <c r="F78" s="249" t="s">
        <v>396</v>
      </c>
      <c r="G78" s="151">
        <f>COUNTIF('様式第14号-2-1（別紙2）'!$E$75:$DV$77,Q78)</f>
        <v>0</v>
      </c>
      <c r="H78" s="916">
        <f>$E$39*24</f>
        <v>0</v>
      </c>
      <c r="I78" s="917">
        <f>SUM(L$17,L$23:L$23,L$25)</f>
        <v>0</v>
      </c>
      <c r="J78" s="917" t="str">
        <f t="shared" si="4"/>
        <v>0</v>
      </c>
      <c r="K78" s="917">
        <f t="shared" si="1"/>
        <v>0</v>
      </c>
      <c r="L78" s="917">
        <f t="shared" si="2"/>
        <v>0</v>
      </c>
      <c r="M78" s="918">
        <f t="shared" si="3"/>
        <v>0</v>
      </c>
      <c r="N78" s="125"/>
      <c r="O78" s="289"/>
      <c r="Q78" s="250">
        <v>520</v>
      </c>
      <c r="S78" s="152"/>
    </row>
    <row r="79" spans="3:19" ht="18" customHeight="1">
      <c r="C79" s="116"/>
      <c r="D79" s="1371"/>
      <c r="E79" s="1372">
        <v>1</v>
      </c>
      <c r="F79" s="249" t="s">
        <v>395</v>
      </c>
      <c r="G79" s="151">
        <f>COUNTIF('様式第14号-2-1（別紙2）'!$E$75:$DV$77,Q79)</f>
        <v>41</v>
      </c>
      <c r="H79" s="916">
        <f>$F$39*24</f>
        <v>0</v>
      </c>
      <c r="I79" s="917">
        <f>SUM(L$18,L$23:L$25)</f>
        <v>0</v>
      </c>
      <c r="J79" s="917" t="str">
        <f t="shared" si="4"/>
        <v>0</v>
      </c>
      <c r="K79" s="917">
        <f t="shared" si="1"/>
        <v>0</v>
      </c>
      <c r="L79" s="917">
        <f t="shared" si="2"/>
        <v>0</v>
      </c>
      <c r="M79" s="918">
        <f t="shared" si="3"/>
        <v>0</v>
      </c>
      <c r="N79" s="125"/>
      <c r="O79" s="289"/>
      <c r="Q79" s="250">
        <v>511</v>
      </c>
      <c r="S79" s="152"/>
    </row>
    <row r="80" spans="3:19" ht="18" customHeight="1">
      <c r="C80" s="116"/>
      <c r="D80" s="1371"/>
      <c r="E80" s="1372"/>
      <c r="F80" s="249" t="s">
        <v>396</v>
      </c>
      <c r="G80" s="151">
        <f>COUNTIF('様式第14号-2-1（別紙2）'!$E$75:$DV$77,Q80)</f>
        <v>17</v>
      </c>
      <c r="H80" s="916">
        <f>$F$39*24</f>
        <v>0</v>
      </c>
      <c r="I80" s="917">
        <f>SUM(L$18,L$23,L$25)</f>
        <v>0</v>
      </c>
      <c r="J80" s="917" t="str">
        <f t="shared" si="4"/>
        <v>0</v>
      </c>
      <c r="K80" s="917">
        <f t="shared" si="1"/>
        <v>0</v>
      </c>
      <c r="L80" s="917">
        <f t="shared" si="2"/>
        <v>0</v>
      </c>
      <c r="M80" s="918">
        <f t="shared" si="3"/>
        <v>0</v>
      </c>
      <c r="N80" s="125"/>
      <c r="O80" s="289"/>
      <c r="Q80" s="250">
        <v>510</v>
      </c>
      <c r="S80" s="152"/>
    </row>
    <row r="81" spans="3:22" ht="18" customHeight="1">
      <c r="C81" s="116"/>
      <c r="D81" s="1371" t="s">
        <v>400</v>
      </c>
      <c r="E81" s="1372">
        <v>2</v>
      </c>
      <c r="F81" s="249" t="s">
        <v>395</v>
      </c>
      <c r="G81" s="151">
        <f>COUNTIF('様式第14号-2-1（別紙2）'!$E$75:$DV$77,Q81)</f>
        <v>0</v>
      </c>
      <c r="H81" s="916">
        <f>$E$40*24</f>
        <v>0</v>
      </c>
      <c r="I81" s="917">
        <f>SUM(L$19,L$23:L$25)</f>
        <v>0</v>
      </c>
      <c r="J81" s="917" t="str">
        <f t="shared" si="4"/>
        <v>0</v>
      </c>
      <c r="K81" s="917">
        <f t="shared" si="1"/>
        <v>0</v>
      </c>
      <c r="L81" s="917">
        <f t="shared" si="2"/>
        <v>0</v>
      </c>
      <c r="M81" s="918">
        <f t="shared" si="3"/>
        <v>0</v>
      </c>
      <c r="N81" s="125"/>
      <c r="O81" s="289"/>
      <c r="Q81" s="250">
        <v>621</v>
      </c>
      <c r="S81" s="152"/>
    </row>
    <row r="82" spans="3:22" ht="18" customHeight="1">
      <c r="C82" s="116"/>
      <c r="D82" s="1371"/>
      <c r="E82" s="1373"/>
      <c r="F82" s="249" t="s">
        <v>396</v>
      </c>
      <c r="G82" s="151">
        <f>COUNTIF('様式第14号-2-1（別紙2）'!$E$75:$DV$77,Q82)</f>
        <v>0</v>
      </c>
      <c r="H82" s="916">
        <f>$E$40*24</f>
        <v>0</v>
      </c>
      <c r="I82" s="917">
        <f>SUM(L$19,L$23:L$23,L$25)</f>
        <v>0</v>
      </c>
      <c r="J82" s="917" t="str">
        <f t="shared" si="4"/>
        <v>0</v>
      </c>
      <c r="K82" s="917">
        <f t="shared" si="1"/>
        <v>0</v>
      </c>
      <c r="L82" s="917">
        <f t="shared" si="2"/>
        <v>0</v>
      </c>
      <c r="M82" s="918">
        <f t="shared" si="3"/>
        <v>0</v>
      </c>
      <c r="N82" s="125"/>
      <c r="O82" s="289"/>
      <c r="Q82" s="250">
        <v>620</v>
      </c>
      <c r="S82" s="152"/>
    </row>
    <row r="83" spans="3:22" ht="18" customHeight="1">
      <c r="C83" s="116"/>
      <c r="D83" s="1371"/>
      <c r="E83" s="1372">
        <v>1</v>
      </c>
      <c r="F83" s="249" t="s">
        <v>395</v>
      </c>
      <c r="G83" s="151">
        <f>COUNTIF('様式第14号-2-1（別紙2）'!$E$75:$DV$77,Q83)</f>
        <v>13</v>
      </c>
      <c r="H83" s="916">
        <f>$F$40*24</f>
        <v>0</v>
      </c>
      <c r="I83" s="917">
        <f>SUM(L$20,L$23:L$25)</f>
        <v>0</v>
      </c>
      <c r="J83" s="917" t="str">
        <f t="shared" si="4"/>
        <v>0</v>
      </c>
      <c r="K83" s="917">
        <f t="shared" si="1"/>
        <v>0</v>
      </c>
      <c r="L83" s="917">
        <f t="shared" si="2"/>
        <v>0</v>
      </c>
      <c r="M83" s="918">
        <f t="shared" si="3"/>
        <v>0</v>
      </c>
      <c r="N83" s="125"/>
      <c r="O83" s="289"/>
      <c r="Q83" s="250">
        <v>611</v>
      </c>
      <c r="S83" s="152"/>
    </row>
    <row r="84" spans="3:22" ht="18" customHeight="1">
      <c r="C84" s="116"/>
      <c r="D84" s="1371"/>
      <c r="E84" s="1372"/>
      <c r="F84" s="249" t="s">
        <v>396</v>
      </c>
      <c r="G84" s="151">
        <f>COUNTIF('様式第14号-2-1（別紙2）'!$E$75:$DV$77,Q84)</f>
        <v>9</v>
      </c>
      <c r="H84" s="916">
        <f>$F$40*24</f>
        <v>0</v>
      </c>
      <c r="I84" s="917">
        <f>SUM(L$20,L$23,L$25)</f>
        <v>0</v>
      </c>
      <c r="J84" s="917" t="str">
        <f t="shared" si="4"/>
        <v>0</v>
      </c>
      <c r="K84" s="917">
        <f t="shared" si="1"/>
        <v>0</v>
      </c>
      <c r="L84" s="917">
        <f t="shared" si="2"/>
        <v>0</v>
      </c>
      <c r="M84" s="918">
        <f t="shared" si="3"/>
        <v>0</v>
      </c>
      <c r="N84" s="125"/>
      <c r="O84" s="289"/>
      <c r="Q84" s="250">
        <v>610</v>
      </c>
      <c r="S84" s="152"/>
    </row>
    <row r="85" spans="3:22" ht="18" customHeight="1">
      <c r="C85" s="116"/>
      <c r="D85" s="1371" t="s">
        <v>401</v>
      </c>
      <c r="E85" s="1372">
        <v>2</v>
      </c>
      <c r="F85" s="249" t="s">
        <v>395</v>
      </c>
      <c r="G85" s="151">
        <f>COUNTIF('様式第14号-2-1（別紙2）'!$E$75:$DV$77,Q85)</f>
        <v>0</v>
      </c>
      <c r="H85" s="916">
        <f>$E$41*24</f>
        <v>0</v>
      </c>
      <c r="I85" s="917">
        <f>SUM(L$21,L$23:L$25)</f>
        <v>0</v>
      </c>
      <c r="J85" s="917" t="str">
        <f t="shared" si="4"/>
        <v>0</v>
      </c>
      <c r="K85" s="917">
        <f t="shared" si="1"/>
        <v>0</v>
      </c>
      <c r="L85" s="917">
        <f t="shared" si="2"/>
        <v>0</v>
      </c>
      <c r="M85" s="918">
        <f t="shared" si="3"/>
        <v>0</v>
      </c>
      <c r="N85" s="125"/>
      <c r="O85" s="289"/>
      <c r="Q85" s="250">
        <v>721</v>
      </c>
      <c r="S85" s="152"/>
    </row>
    <row r="86" spans="3:22" ht="18" customHeight="1">
      <c r="C86" s="116"/>
      <c r="D86" s="1371"/>
      <c r="E86" s="1373"/>
      <c r="F86" s="249" t="s">
        <v>396</v>
      </c>
      <c r="G86" s="151">
        <f>COUNTIF('様式第14号-2-1（別紙2）'!$E$75:$DV$77,Q86)</f>
        <v>0</v>
      </c>
      <c r="H86" s="916">
        <f>$E$41*24</f>
        <v>0</v>
      </c>
      <c r="I86" s="917">
        <f>SUM(L$21,L$23:L$23,L$25)</f>
        <v>0</v>
      </c>
      <c r="J86" s="917" t="str">
        <f t="shared" si="4"/>
        <v>0</v>
      </c>
      <c r="K86" s="917">
        <f t="shared" si="1"/>
        <v>0</v>
      </c>
      <c r="L86" s="917">
        <f t="shared" si="2"/>
        <v>0</v>
      </c>
      <c r="M86" s="918">
        <f t="shared" si="3"/>
        <v>0</v>
      </c>
      <c r="N86" s="125"/>
      <c r="O86" s="289"/>
      <c r="Q86" s="250">
        <v>720</v>
      </c>
      <c r="S86" s="152"/>
    </row>
    <row r="87" spans="3:22" ht="18" customHeight="1">
      <c r="C87" s="116"/>
      <c r="D87" s="1371"/>
      <c r="E87" s="1372">
        <v>1</v>
      </c>
      <c r="F87" s="249" t="s">
        <v>395</v>
      </c>
      <c r="G87" s="151">
        <f>COUNTIF('様式第14号-2-1（別紙2）'!$E$75:$DV$77,Q87)</f>
        <v>12</v>
      </c>
      <c r="H87" s="916">
        <f>$F$41*24</f>
        <v>0</v>
      </c>
      <c r="I87" s="917">
        <f>SUM(L$22,L$23:L$25)</f>
        <v>0</v>
      </c>
      <c r="J87" s="917" t="str">
        <f t="shared" si="4"/>
        <v>0</v>
      </c>
      <c r="K87" s="917">
        <f t="shared" si="1"/>
        <v>0</v>
      </c>
      <c r="L87" s="917">
        <f t="shared" si="2"/>
        <v>0</v>
      </c>
      <c r="M87" s="918">
        <f t="shared" si="3"/>
        <v>0</v>
      </c>
      <c r="N87" s="125"/>
      <c r="O87" s="289"/>
      <c r="Q87" s="250">
        <v>711</v>
      </c>
    </row>
    <row r="88" spans="3:22" ht="18" customHeight="1">
      <c r="C88" s="116"/>
      <c r="D88" s="1371"/>
      <c r="E88" s="1372"/>
      <c r="F88" s="249" t="s">
        <v>396</v>
      </c>
      <c r="G88" s="151">
        <f>COUNTIF('様式第14号-2-1（別紙2）'!$E$75:$DV$77,Q88)</f>
        <v>4</v>
      </c>
      <c r="H88" s="916">
        <f>$F$41*24</f>
        <v>0</v>
      </c>
      <c r="I88" s="917">
        <f>SUM(L$22,L$23,L$25)</f>
        <v>0</v>
      </c>
      <c r="J88" s="917" t="str">
        <f t="shared" si="4"/>
        <v>0</v>
      </c>
      <c r="K88" s="917">
        <f t="shared" si="1"/>
        <v>0</v>
      </c>
      <c r="L88" s="917">
        <f t="shared" si="2"/>
        <v>0</v>
      </c>
      <c r="M88" s="918">
        <f t="shared" si="3"/>
        <v>0</v>
      </c>
      <c r="N88" s="125"/>
      <c r="O88" s="289"/>
      <c r="Q88" s="250">
        <v>710</v>
      </c>
    </row>
    <row r="89" spans="3:22" ht="18" customHeight="1">
      <c r="C89" s="116"/>
      <c r="D89" s="1383" t="s">
        <v>402</v>
      </c>
      <c r="E89" s="1372" t="s">
        <v>277</v>
      </c>
      <c r="F89" s="249" t="s">
        <v>395</v>
      </c>
      <c r="G89" s="151">
        <f>COUNTIF('様式第14号-2-1（別紙2）'!$E$75:$DV$77,Q89)</f>
        <v>58</v>
      </c>
      <c r="H89" s="916">
        <v>0</v>
      </c>
      <c r="I89" s="917">
        <f>SUM(L23:L25)</f>
        <v>0</v>
      </c>
      <c r="J89" s="917" t="str">
        <f t="shared" si="4"/>
        <v>0</v>
      </c>
      <c r="K89" s="917">
        <f t="shared" si="1"/>
        <v>0</v>
      </c>
      <c r="L89" s="917">
        <f t="shared" si="2"/>
        <v>0</v>
      </c>
      <c r="M89" s="918">
        <f t="shared" si="3"/>
        <v>0</v>
      </c>
      <c r="N89" s="125"/>
      <c r="O89" s="289"/>
      <c r="Q89" s="250" t="s">
        <v>439</v>
      </c>
    </row>
    <row r="90" spans="3:22" ht="18" customHeight="1">
      <c r="C90" s="116"/>
      <c r="D90" s="1384"/>
      <c r="E90" s="1373"/>
      <c r="F90" s="249" t="s">
        <v>396</v>
      </c>
      <c r="G90" s="151">
        <f>COUNTIF('様式第14号-2-1（別紙2）'!$E$75:$DV$77,Q90)</f>
        <v>27</v>
      </c>
      <c r="H90" s="916">
        <v>0</v>
      </c>
      <c r="I90" s="917">
        <f>SUM(L23,L25)</f>
        <v>0</v>
      </c>
      <c r="J90" s="917" t="str">
        <f t="shared" si="4"/>
        <v>0</v>
      </c>
      <c r="K90" s="917">
        <f t="shared" si="1"/>
        <v>0</v>
      </c>
      <c r="L90" s="917">
        <f t="shared" si="2"/>
        <v>0</v>
      </c>
      <c r="M90" s="918">
        <f t="shared" si="3"/>
        <v>0</v>
      </c>
      <c r="N90" s="125"/>
      <c r="O90" s="289"/>
      <c r="Q90" s="250" t="s">
        <v>440</v>
      </c>
    </row>
    <row r="91" spans="3:22" ht="18" customHeight="1">
      <c r="C91" s="116"/>
      <c r="D91" s="286" t="s">
        <v>248</v>
      </c>
      <c r="E91" s="287"/>
      <c r="F91" s="288"/>
      <c r="G91" s="151">
        <f>SUM(G61:G90)</f>
        <v>365</v>
      </c>
      <c r="H91" s="919" t="s">
        <v>403</v>
      </c>
      <c r="I91" s="920" t="s">
        <v>403</v>
      </c>
      <c r="J91" s="920" t="s">
        <v>403</v>
      </c>
      <c r="K91" s="917">
        <f>SUM(K61:K90)</f>
        <v>0</v>
      </c>
      <c r="L91" s="917">
        <f>SUM(L61:L90)</f>
        <v>0</v>
      </c>
      <c r="M91" s="1099">
        <f>SUM(M61:M90)</f>
        <v>0</v>
      </c>
      <c r="N91" s="119"/>
      <c r="O91" s="289"/>
    </row>
    <row r="92" spans="3:22" ht="18" customHeight="1">
      <c r="C92" s="116"/>
      <c r="D92" s="147" t="s">
        <v>679</v>
      </c>
      <c r="E92" s="125"/>
      <c r="F92" s="125"/>
      <c r="G92" s="160"/>
      <c r="H92" s="125"/>
      <c r="I92" s="125"/>
      <c r="J92" s="125"/>
      <c r="K92" s="125"/>
      <c r="L92" s="125"/>
      <c r="M92" s="125"/>
      <c r="N92" s="125"/>
      <c r="O92" s="289"/>
      <c r="P92" s="125"/>
      <c r="Q92" s="117"/>
      <c r="R92" s="117"/>
      <c r="S92" s="117"/>
      <c r="T92" s="117"/>
      <c r="U92" s="117"/>
      <c r="V92" s="117"/>
    </row>
    <row r="93" spans="3:22" ht="18" customHeight="1">
      <c r="C93" s="116"/>
      <c r="D93" s="147" t="s">
        <v>889</v>
      </c>
      <c r="E93" s="125"/>
      <c r="F93" s="125"/>
      <c r="G93" s="125"/>
      <c r="H93" s="125"/>
      <c r="I93" s="125"/>
      <c r="J93" s="125"/>
      <c r="K93" s="125"/>
      <c r="L93" s="125"/>
      <c r="M93" s="125"/>
      <c r="N93" s="125"/>
      <c r="O93" s="289"/>
      <c r="P93" s="117"/>
      <c r="Q93" s="117"/>
      <c r="R93" s="117"/>
      <c r="S93" s="117"/>
      <c r="T93" s="117"/>
      <c r="U93" s="117"/>
      <c r="V93" s="117"/>
    </row>
    <row r="94" spans="3:22" ht="18" customHeight="1" thickBot="1">
      <c r="C94" s="120"/>
      <c r="D94" s="121"/>
      <c r="E94" s="121"/>
      <c r="F94" s="121"/>
      <c r="G94" s="121"/>
      <c r="H94" s="121"/>
      <c r="I94" s="121"/>
      <c r="J94" s="121"/>
      <c r="K94" s="121"/>
      <c r="L94" s="121"/>
      <c r="M94" s="121"/>
      <c r="N94" s="121"/>
      <c r="O94" s="1096"/>
      <c r="P94" s="117"/>
      <c r="Q94" s="117"/>
      <c r="R94" s="117"/>
      <c r="S94" s="117"/>
      <c r="T94" s="117"/>
      <c r="U94" s="117"/>
      <c r="V94" s="117"/>
    </row>
    <row r="95" spans="3:22" ht="18" customHeight="1">
      <c r="C95" s="152"/>
      <c r="D95" s="117"/>
      <c r="E95" s="117"/>
      <c r="F95" s="117"/>
      <c r="G95" s="117"/>
      <c r="H95" s="117"/>
      <c r="I95" s="117"/>
      <c r="J95" s="117"/>
      <c r="K95" s="117"/>
      <c r="L95" s="117"/>
      <c r="M95" s="117"/>
      <c r="N95" s="117"/>
      <c r="O95" s="117"/>
      <c r="P95" s="117"/>
      <c r="Q95" s="117"/>
      <c r="R95" s="117"/>
      <c r="S95" s="117"/>
      <c r="T95" s="117"/>
      <c r="U95" s="117"/>
      <c r="V95" s="117"/>
    </row>
    <row r="96" spans="3:22" ht="18" customHeight="1">
      <c r="C96" s="122" t="s">
        <v>137</v>
      </c>
      <c r="D96" s="122"/>
      <c r="E96" s="117"/>
      <c r="F96" s="117"/>
      <c r="G96" s="117"/>
      <c r="H96" s="117"/>
      <c r="I96" s="117"/>
      <c r="J96" s="117"/>
      <c r="K96" s="117"/>
      <c r="L96" s="117"/>
      <c r="M96" s="117"/>
      <c r="N96" s="117"/>
      <c r="O96" s="117"/>
      <c r="P96" s="117"/>
      <c r="Q96" s="117"/>
      <c r="R96" s="117"/>
      <c r="S96" s="117"/>
      <c r="T96" s="117"/>
      <c r="U96" s="117"/>
      <c r="V96" s="117"/>
    </row>
    <row r="97" spans="3:23" ht="18" customHeight="1">
      <c r="C97" s="153" t="s">
        <v>680</v>
      </c>
      <c r="G97" s="110"/>
      <c r="P97" s="133"/>
      <c r="Q97" s="133"/>
      <c r="R97" s="133"/>
      <c r="S97" s="133"/>
      <c r="T97" s="133"/>
      <c r="U97" s="133"/>
      <c r="V97" s="133"/>
    </row>
    <row r="98" spans="3:23" ht="18" customHeight="1">
      <c r="C98" s="152"/>
      <c r="D98" s="153" t="s">
        <v>892</v>
      </c>
      <c r="G98" s="110"/>
      <c r="P98" s="133"/>
      <c r="Q98" s="133"/>
      <c r="R98" s="133"/>
      <c r="S98" s="133"/>
      <c r="T98" s="133"/>
      <c r="U98" s="133"/>
      <c r="V98" s="133"/>
    </row>
    <row r="99" spans="3:23" ht="18" customHeight="1">
      <c r="C99" s="153" t="s">
        <v>893</v>
      </c>
      <c r="D99" s="152"/>
      <c r="G99" s="110"/>
      <c r="P99" s="133"/>
      <c r="Q99" s="133"/>
      <c r="R99" s="133"/>
      <c r="S99" s="133"/>
      <c r="T99" s="133"/>
      <c r="U99" s="133"/>
      <c r="V99" s="133"/>
    </row>
    <row r="100" spans="3:23" ht="18" customHeight="1"/>
    <row r="101" spans="3:23" ht="18" customHeight="1">
      <c r="C101" s="152" t="s">
        <v>142</v>
      </c>
    </row>
    <row r="102" spans="3:23" ht="15" customHeight="1">
      <c r="C102" s="154"/>
      <c r="D102" s="155"/>
      <c r="E102" s="155"/>
      <c r="F102" s="155"/>
      <c r="G102" s="156"/>
      <c r="H102" s="1385"/>
      <c r="I102" s="1385"/>
      <c r="J102" s="156"/>
      <c r="K102" s="156"/>
      <c r="L102" s="156"/>
      <c r="M102" s="156"/>
      <c r="N102" s="155"/>
      <c r="O102" s="157"/>
    </row>
    <row r="103" spans="3:23" ht="15" customHeight="1">
      <c r="C103" s="158"/>
      <c r="D103" s="159" t="s">
        <v>451</v>
      </c>
      <c r="E103" s="125"/>
      <c r="F103" s="125"/>
      <c r="G103" s="160" t="s">
        <v>404</v>
      </c>
      <c r="H103" s="160" t="s">
        <v>405</v>
      </c>
      <c r="I103" s="161" t="s">
        <v>406</v>
      </c>
      <c r="J103" s="161" t="s">
        <v>407</v>
      </c>
      <c r="K103" s="161" t="s">
        <v>408</v>
      </c>
      <c r="L103" s="161" t="s">
        <v>409</v>
      </c>
      <c r="M103" s="161" t="s">
        <v>410</v>
      </c>
      <c r="N103" s="125"/>
      <c r="O103" s="162"/>
      <c r="R103" s="290" t="s">
        <v>441</v>
      </c>
      <c r="S103" s="291" t="s">
        <v>442</v>
      </c>
      <c r="T103" s="291" t="s">
        <v>82</v>
      </c>
      <c r="U103" s="292" t="s">
        <v>80</v>
      </c>
    </row>
    <row r="104" spans="3:23" ht="15" customHeight="1">
      <c r="C104" s="158"/>
      <c r="D104" s="159"/>
      <c r="E104" s="125"/>
      <c r="F104" s="125"/>
      <c r="G104" s="125"/>
      <c r="H104" s="125"/>
      <c r="I104" s="125"/>
      <c r="J104" s="125"/>
      <c r="K104" s="125"/>
      <c r="L104" s="125"/>
      <c r="M104" s="125"/>
      <c r="N104" s="125"/>
      <c r="O104" s="162"/>
      <c r="R104" s="293">
        <f>M114-J114</f>
        <v>2900</v>
      </c>
      <c r="S104" s="294">
        <f>R104/3</f>
        <v>966.66666666666663</v>
      </c>
      <c r="T104" s="295">
        <f>J114+S104</f>
        <v>9566.6666666666661</v>
      </c>
      <c r="U104" s="296">
        <f>T104+S104</f>
        <v>10533.333333333332</v>
      </c>
    </row>
    <row r="105" spans="3:23" ht="15" customHeight="1">
      <c r="C105" s="158"/>
      <c r="D105" s="159"/>
      <c r="E105" s="125"/>
      <c r="F105" s="125"/>
      <c r="G105" s="125"/>
      <c r="H105" s="125"/>
      <c r="I105" s="125"/>
      <c r="J105" s="125"/>
      <c r="K105" s="125"/>
      <c r="L105" s="125"/>
      <c r="M105" s="125"/>
      <c r="N105" s="125"/>
      <c r="O105" s="162"/>
      <c r="R105" s="297"/>
      <c r="S105" s="117"/>
      <c r="T105" s="117"/>
      <c r="U105" s="298"/>
    </row>
    <row r="106" spans="3:23" ht="15" customHeight="1">
      <c r="C106" s="158"/>
      <c r="D106" s="159"/>
      <c r="E106" s="125"/>
      <c r="F106" s="125"/>
      <c r="G106" s="125"/>
      <c r="H106" s="125"/>
      <c r="I106" s="125"/>
      <c r="J106" s="125"/>
      <c r="K106" s="125"/>
      <c r="L106" s="125"/>
      <c r="M106" s="125"/>
      <c r="N106" s="125"/>
      <c r="O106" s="162"/>
      <c r="R106" s="299" t="s">
        <v>443</v>
      </c>
      <c r="S106" s="147" t="s">
        <v>444</v>
      </c>
      <c r="T106" s="147" t="s">
        <v>88</v>
      </c>
      <c r="U106" s="300" t="s">
        <v>247</v>
      </c>
    </row>
    <row r="107" spans="3:23" ht="15" customHeight="1">
      <c r="C107" s="158"/>
      <c r="D107" s="159"/>
      <c r="E107" s="125"/>
      <c r="F107" s="125"/>
      <c r="G107" s="125"/>
      <c r="H107" s="125"/>
      <c r="I107" s="125"/>
      <c r="J107" s="125"/>
      <c r="K107" s="125"/>
      <c r="L107" s="125"/>
      <c r="M107" s="125"/>
      <c r="N107" s="125"/>
      <c r="O107" s="162"/>
      <c r="R107" s="301">
        <f>J114-G114</f>
        <v>2900</v>
      </c>
      <c r="S107" s="302">
        <f>R107/3</f>
        <v>966.66666666666663</v>
      </c>
      <c r="T107" s="302">
        <f>U107-S107</f>
        <v>6666.6666666666661</v>
      </c>
      <c r="U107" s="303">
        <f>J114-S107</f>
        <v>7633.333333333333</v>
      </c>
    </row>
    <row r="108" spans="3:23" ht="15" customHeight="1">
      <c r="C108" s="158"/>
      <c r="D108" s="159" t="s">
        <v>143</v>
      </c>
      <c r="E108" s="125"/>
      <c r="F108" s="125"/>
      <c r="G108" s="125"/>
      <c r="H108" s="125"/>
      <c r="I108" s="125"/>
      <c r="J108" s="125"/>
      <c r="K108" s="125"/>
      <c r="L108" s="125"/>
      <c r="M108" s="125"/>
      <c r="N108" s="125"/>
      <c r="O108" s="162"/>
    </row>
    <row r="109" spans="3:23" ht="15" customHeight="1">
      <c r="C109" s="158"/>
      <c r="D109" s="159"/>
      <c r="E109" s="125"/>
      <c r="F109" s="125"/>
      <c r="G109" s="125"/>
      <c r="H109" s="125"/>
      <c r="I109" s="125"/>
      <c r="J109" s="125"/>
      <c r="K109" s="125"/>
      <c r="L109" s="125"/>
      <c r="M109" s="125"/>
      <c r="N109" s="125"/>
      <c r="O109" s="162"/>
    </row>
    <row r="110" spans="3:23" ht="15" customHeight="1">
      <c r="C110" s="158"/>
      <c r="D110" s="159"/>
      <c r="E110" s="125"/>
      <c r="F110" s="125"/>
      <c r="G110" s="125"/>
      <c r="H110" s="125"/>
      <c r="I110" s="125"/>
      <c r="J110" s="125"/>
      <c r="K110" s="125"/>
      <c r="L110" s="125"/>
      <c r="M110" s="125"/>
      <c r="N110" s="125"/>
      <c r="O110" s="162"/>
      <c r="R110" s="290" t="s">
        <v>445</v>
      </c>
      <c r="S110" s="291" t="s">
        <v>446</v>
      </c>
      <c r="T110" s="291" t="s">
        <v>447</v>
      </c>
      <c r="U110" s="291" t="s">
        <v>448</v>
      </c>
      <c r="V110" s="291" t="s">
        <v>449</v>
      </c>
      <c r="W110" s="292" t="s">
        <v>450</v>
      </c>
    </row>
    <row r="111" spans="3:23" ht="15" customHeight="1">
      <c r="C111" s="158"/>
      <c r="D111" s="159"/>
      <c r="E111" s="125"/>
      <c r="F111" s="125"/>
      <c r="G111" s="125"/>
      <c r="H111" s="125"/>
      <c r="I111" s="125"/>
      <c r="J111" s="125"/>
      <c r="K111" s="125"/>
      <c r="L111" s="125"/>
      <c r="M111" s="125"/>
      <c r="N111" s="125"/>
      <c r="O111" s="162"/>
      <c r="R111" s="304">
        <f>AVERAGE(G114:H114)</f>
        <v>6183.333333333333</v>
      </c>
      <c r="S111" s="302">
        <f>AVERAGE(H114:I114)</f>
        <v>7150</v>
      </c>
      <c r="T111" s="302">
        <f t="shared" ref="T111:W111" si="5">AVERAGE(I114:J114)</f>
        <v>8116.6666666666661</v>
      </c>
      <c r="U111" s="302">
        <f t="shared" si="5"/>
        <v>9083.3333333333321</v>
      </c>
      <c r="V111" s="302">
        <f t="shared" si="5"/>
        <v>10050</v>
      </c>
      <c r="W111" s="303">
        <f t="shared" si="5"/>
        <v>11016.666666666666</v>
      </c>
    </row>
    <row r="112" spans="3:23" ht="15" customHeight="1">
      <c r="C112" s="158"/>
      <c r="D112" s="159"/>
      <c r="E112" s="125"/>
      <c r="F112" s="125"/>
      <c r="G112" s="125"/>
      <c r="H112" s="125"/>
      <c r="I112" s="125"/>
      <c r="J112" s="125"/>
      <c r="K112" s="125"/>
      <c r="L112" s="125"/>
      <c r="M112" s="125"/>
      <c r="N112" s="125"/>
      <c r="O112" s="162"/>
    </row>
    <row r="113" spans="3:18" ht="18" customHeight="1">
      <c r="C113" s="158"/>
      <c r="D113" s="159" t="s">
        <v>144</v>
      </c>
      <c r="E113" s="125"/>
      <c r="F113" s="251"/>
      <c r="G113" s="274" t="s">
        <v>317</v>
      </c>
      <c r="H113" s="125"/>
      <c r="I113" s="125"/>
      <c r="J113" s="274" t="s">
        <v>318</v>
      </c>
      <c r="K113" s="125"/>
      <c r="L113" s="125"/>
      <c r="M113" s="251" t="s">
        <v>319</v>
      </c>
      <c r="N113" s="125"/>
      <c r="O113" s="162"/>
    </row>
    <row r="114" spans="3:18" ht="18" customHeight="1">
      <c r="C114" s="158"/>
      <c r="D114" s="159" t="s">
        <v>145</v>
      </c>
      <c r="E114" s="125"/>
      <c r="F114" s="252"/>
      <c r="G114" s="275">
        <v>5700</v>
      </c>
      <c r="H114" s="161">
        <f>T107</f>
        <v>6666.6666666666661</v>
      </c>
      <c r="I114" s="161">
        <f>U107</f>
        <v>7633.333333333333</v>
      </c>
      <c r="J114" s="252">
        <v>8600</v>
      </c>
      <c r="K114" s="161">
        <f>T104</f>
        <v>9566.6666666666661</v>
      </c>
      <c r="L114" s="161">
        <f>U104</f>
        <v>10533.333333333332</v>
      </c>
      <c r="M114" s="252">
        <v>11500</v>
      </c>
      <c r="N114" s="125"/>
      <c r="O114" s="162"/>
    </row>
    <row r="115" spans="3:18" ht="18" customHeight="1">
      <c r="C115" s="158"/>
      <c r="D115" s="159" t="s">
        <v>146</v>
      </c>
      <c r="E115" s="125"/>
      <c r="F115" s="125"/>
      <c r="G115" s="125"/>
      <c r="H115" s="253"/>
      <c r="I115" s="253"/>
      <c r="J115" s="125"/>
      <c r="K115" s="125"/>
      <c r="L115" s="125"/>
      <c r="M115" s="125"/>
      <c r="N115" s="125"/>
      <c r="O115" s="162"/>
      <c r="R115" s="153"/>
    </row>
    <row r="116" spans="3:18" ht="18" customHeight="1">
      <c r="C116" s="158"/>
      <c r="D116" s="159" t="s">
        <v>147</v>
      </c>
      <c r="E116" s="125"/>
      <c r="F116" s="125"/>
      <c r="G116" s="253"/>
      <c r="H116" s="253"/>
      <c r="I116" s="125"/>
      <c r="J116" s="125"/>
      <c r="K116" s="125"/>
      <c r="L116" s="125"/>
      <c r="M116" s="125"/>
      <c r="N116" s="125"/>
      <c r="O116" s="162"/>
      <c r="R116" s="153"/>
    </row>
    <row r="117" spans="3:18" ht="18" customHeight="1">
      <c r="C117" s="158"/>
      <c r="D117" s="159" t="s">
        <v>148</v>
      </c>
      <c r="E117" s="125"/>
      <c r="F117" s="125"/>
      <c r="G117" s="254">
        <f>M117</f>
        <v>8.5000000000000006E-2</v>
      </c>
      <c r="H117" s="254">
        <f>L117</f>
        <v>0.121</v>
      </c>
      <c r="I117" s="254">
        <f>K117</f>
        <v>0.187</v>
      </c>
      <c r="J117" s="254">
        <f>1-SUM(K117:M117)*2</f>
        <v>0.21399999999999997</v>
      </c>
      <c r="K117" s="254">
        <f>ROUND(NORMSDIST(0.82)-NORMSDIST(0.27),3)</f>
        <v>0.187</v>
      </c>
      <c r="L117" s="254">
        <f>ROUND(NORMSDIST(1.37)-NORMSDIST(0.82),3)</f>
        <v>0.121</v>
      </c>
      <c r="M117" s="254">
        <f>ROUND((1-NORMSDIST(1.37)),3)</f>
        <v>8.5000000000000006E-2</v>
      </c>
      <c r="N117" s="125"/>
      <c r="O117" s="162"/>
      <c r="R117" s="153"/>
    </row>
    <row r="118" spans="3:18" ht="18" customHeight="1">
      <c r="C118" s="158"/>
      <c r="D118" s="163" t="s">
        <v>149</v>
      </c>
      <c r="E118" s="164"/>
      <c r="F118" s="164"/>
      <c r="G118" s="255">
        <f>M118</f>
        <v>31</v>
      </c>
      <c r="H118" s="255">
        <f>L118</f>
        <v>44</v>
      </c>
      <c r="I118" s="255">
        <f>K118</f>
        <v>68</v>
      </c>
      <c r="J118" s="255">
        <f>365-SUM(K118:M118)*2</f>
        <v>79</v>
      </c>
      <c r="K118" s="255">
        <f>ROUND(365*K117,0)</f>
        <v>68</v>
      </c>
      <c r="L118" s="255">
        <f>ROUND(365*L117,0)</f>
        <v>44</v>
      </c>
      <c r="M118" s="255">
        <f>ROUND(365*M117,0)</f>
        <v>31</v>
      </c>
      <c r="N118" s="125"/>
      <c r="O118" s="162"/>
      <c r="R118" s="153"/>
    </row>
    <row r="119" spans="3:18" ht="18" customHeight="1">
      <c r="C119" s="158"/>
      <c r="D119" s="165"/>
      <c r="E119" s="125"/>
      <c r="F119" s="125"/>
      <c r="G119" s="125"/>
      <c r="H119" s="125"/>
      <c r="I119" s="125"/>
      <c r="J119" s="125"/>
      <c r="K119" s="125"/>
      <c r="L119" s="125"/>
      <c r="M119" s="125"/>
      <c r="N119" s="125"/>
      <c r="O119" s="162"/>
      <c r="R119" s="153"/>
    </row>
    <row r="120" spans="3:18" ht="18" customHeight="1">
      <c r="C120" s="158"/>
      <c r="D120" s="166" t="s">
        <v>411</v>
      </c>
      <c r="E120" s="125"/>
      <c r="F120" s="125"/>
      <c r="G120" s="125"/>
      <c r="H120" s="125"/>
      <c r="I120" s="125"/>
      <c r="J120" s="125"/>
      <c r="K120" s="125"/>
      <c r="L120" s="125"/>
      <c r="M120" s="125"/>
      <c r="N120" s="125"/>
      <c r="O120" s="162"/>
      <c r="R120" s="153"/>
    </row>
    <row r="121" spans="3:18" ht="18" customHeight="1">
      <c r="C121" s="167"/>
      <c r="D121" s="168"/>
      <c r="E121" s="168"/>
      <c r="F121" s="168"/>
      <c r="G121" s="168"/>
      <c r="H121" s="168"/>
      <c r="I121" s="168"/>
      <c r="J121" s="168"/>
      <c r="K121" s="168"/>
      <c r="L121" s="168"/>
      <c r="M121" s="168"/>
      <c r="N121" s="168"/>
      <c r="O121" s="169"/>
      <c r="R121" s="153"/>
    </row>
  </sheetData>
  <protectedRanges>
    <protectedRange sqref="G91:M91" name="範囲1"/>
    <protectedRange sqref="I65 H89:I89 H90:M90 H87:H88 G87:G90 I81:I82 I69:I70 G63:H86 I73:I74 I77:I78 J63:M89 I85:I86 G61:M62" name="範囲1_4"/>
    <protectedRange sqref="L23:L25 J9:L22" name="範囲3"/>
    <protectedRange sqref="J23:K25" name="範囲3_1"/>
  </protectedRanges>
  <mergeCells count="49">
    <mergeCell ref="D89:D90"/>
    <mergeCell ref="E89:E90"/>
    <mergeCell ref="H102:I102"/>
    <mergeCell ref="E87:E88"/>
    <mergeCell ref="E83:E84"/>
    <mergeCell ref="D85:D88"/>
    <mergeCell ref="E85:E86"/>
    <mergeCell ref="D81:D84"/>
    <mergeCell ref="E81:E82"/>
    <mergeCell ref="E79:E80"/>
    <mergeCell ref="E75:E76"/>
    <mergeCell ref="D77:D80"/>
    <mergeCell ref="E77:E78"/>
    <mergeCell ref="D73:D76"/>
    <mergeCell ref="E73:E74"/>
    <mergeCell ref="E71:E72"/>
    <mergeCell ref="E67:E68"/>
    <mergeCell ref="D69:D72"/>
    <mergeCell ref="E69:E70"/>
    <mergeCell ref="D65:D68"/>
    <mergeCell ref="E65:E66"/>
    <mergeCell ref="J59:J60"/>
    <mergeCell ref="K59:K60"/>
    <mergeCell ref="L59:L60"/>
    <mergeCell ref="M59:M60"/>
    <mergeCell ref="H59:H60"/>
    <mergeCell ref="I59:I60"/>
    <mergeCell ref="D61:D64"/>
    <mergeCell ref="E61:E62"/>
    <mergeCell ref="D59:D60"/>
    <mergeCell ref="F59:F60"/>
    <mergeCell ref="G59:G60"/>
    <mergeCell ref="E63:E64"/>
    <mergeCell ref="D23:G23"/>
    <mergeCell ref="D24:G24"/>
    <mergeCell ref="D25:G25"/>
    <mergeCell ref="D33:D34"/>
    <mergeCell ref="E59:E60"/>
    <mergeCell ref="E33:F33"/>
    <mergeCell ref="D7:G8"/>
    <mergeCell ref="D9:G22"/>
    <mergeCell ref="H9:H10"/>
    <mergeCell ref="J9:J22"/>
    <mergeCell ref="H11:H12"/>
    <mergeCell ref="H13:H14"/>
    <mergeCell ref="H15:H16"/>
    <mergeCell ref="H17:H18"/>
    <mergeCell ref="H19:H20"/>
    <mergeCell ref="H21:H22"/>
  </mergeCells>
  <phoneticPr fontId="26"/>
  <printOptions horizontalCentered="1"/>
  <pageMargins left="0.59055118110236227" right="0.59055118110236227" top="0.78740157480314965" bottom="0.59055118110236227" header="0.39370078740157483" footer="0.39370078740157483"/>
  <pageSetup paperSize="8" orientation="portrait" r:id="rId1"/>
  <headerFooter alignWithMargins="0">
    <oddHeader>&amp;R&amp;P/&amp;N</oddHeader>
  </headerFooter>
  <rowBreaks count="1" manualBreakCount="1">
    <brk id="57" min="1"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GF78"/>
  <sheetViews>
    <sheetView workbookViewId="0"/>
  </sheetViews>
  <sheetFormatPr defaultColWidth="9" defaultRowHeight="13.5"/>
  <cols>
    <col min="1" max="2" width="2.625" style="124" customWidth="1"/>
    <col min="3" max="3" width="11.125" style="124" customWidth="1"/>
    <col min="4" max="4" width="20" style="124" customWidth="1"/>
    <col min="5" max="126" width="2.75" style="124" customWidth="1"/>
    <col min="127" max="127" width="3.875" style="124" customWidth="1"/>
    <col min="128" max="128" width="2.125" style="124" customWidth="1"/>
    <col min="129" max="187" width="1.625" style="124" customWidth="1"/>
    <col min="188" max="16384" width="9" style="124"/>
  </cols>
  <sheetData>
    <row r="1" spans="2:188" ht="14.25" customHeight="1"/>
    <row r="2" spans="2:188" s="256" customFormat="1" ht="24" customHeight="1">
      <c r="B2" s="1389" t="s">
        <v>735</v>
      </c>
      <c r="C2" s="1389"/>
      <c r="D2" s="1389"/>
      <c r="E2" s="1389"/>
      <c r="F2" s="1389"/>
      <c r="G2" s="1389"/>
      <c r="H2" s="1389"/>
      <c r="I2" s="1389"/>
      <c r="J2" s="1389"/>
      <c r="K2" s="1389"/>
      <c r="L2" s="1389"/>
      <c r="M2" s="1389"/>
      <c r="N2" s="1389"/>
      <c r="O2" s="1389"/>
      <c r="P2" s="1389"/>
      <c r="Q2" s="108"/>
      <c r="R2" s="108"/>
      <c r="S2" s="108"/>
      <c r="T2" s="108"/>
    </row>
    <row r="3" spans="2:188" s="152" customFormat="1" ht="33" customHeight="1">
      <c r="B3" s="279" t="s">
        <v>872</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241"/>
      <c r="BD3" s="241"/>
      <c r="BE3" s="241"/>
      <c r="BF3" s="241"/>
      <c r="BG3" s="241"/>
      <c r="BH3" s="241"/>
      <c r="BI3" s="241"/>
      <c r="BJ3" s="241"/>
      <c r="BK3" s="241"/>
      <c r="BL3" s="241"/>
      <c r="BM3" s="241"/>
      <c r="BN3" s="241"/>
      <c r="BO3" s="241"/>
      <c r="BP3" s="241"/>
      <c r="BQ3" s="241"/>
      <c r="BR3" s="241"/>
      <c r="BS3" s="241"/>
      <c r="BT3" s="241"/>
      <c r="BU3" s="241"/>
      <c r="BV3" s="241"/>
      <c r="BW3" s="241"/>
      <c r="BX3" s="241"/>
      <c r="BY3" s="241"/>
      <c r="BZ3" s="241"/>
      <c r="CA3" s="241"/>
      <c r="CB3" s="241"/>
      <c r="CC3" s="241"/>
      <c r="CD3" s="241"/>
      <c r="CE3" s="241"/>
      <c r="CF3" s="241"/>
      <c r="CG3" s="241"/>
      <c r="CH3" s="241"/>
      <c r="CI3" s="241"/>
      <c r="CJ3" s="241"/>
      <c r="CK3" s="241"/>
      <c r="CL3" s="241"/>
      <c r="CM3" s="241"/>
      <c r="CN3" s="241"/>
      <c r="CO3" s="241"/>
      <c r="CP3" s="241"/>
      <c r="CQ3" s="241"/>
      <c r="CR3" s="241"/>
      <c r="CS3" s="241"/>
      <c r="CT3" s="241"/>
      <c r="CU3" s="241"/>
      <c r="CV3" s="241"/>
      <c r="CW3" s="241"/>
      <c r="CX3" s="241"/>
      <c r="CY3" s="241"/>
      <c r="CZ3" s="241"/>
      <c r="DA3" s="241"/>
      <c r="DB3" s="241"/>
      <c r="DC3" s="241"/>
      <c r="DD3" s="241"/>
      <c r="DE3" s="241"/>
      <c r="DF3" s="241"/>
      <c r="DG3" s="241"/>
      <c r="DH3" s="241"/>
      <c r="DI3" s="241"/>
      <c r="DJ3" s="241"/>
      <c r="DK3" s="241"/>
      <c r="DL3" s="241"/>
      <c r="DM3" s="241"/>
      <c r="DN3" s="241"/>
      <c r="DO3" s="241"/>
      <c r="DP3" s="241"/>
      <c r="DQ3" s="241"/>
      <c r="DR3" s="241"/>
      <c r="DS3" s="241"/>
      <c r="DT3" s="241"/>
      <c r="DU3" s="241"/>
      <c r="DV3" s="241"/>
      <c r="DW3" s="242"/>
      <c r="DX3" s="242"/>
      <c r="DY3" s="242"/>
      <c r="DZ3" s="242"/>
      <c r="EA3" s="242"/>
      <c r="EB3" s="242"/>
      <c r="EC3" s="242"/>
      <c r="ED3" s="242"/>
      <c r="EE3" s="242"/>
      <c r="EF3" s="242"/>
      <c r="EG3" s="242"/>
      <c r="EH3" s="242"/>
      <c r="EI3" s="242"/>
      <c r="EJ3" s="242"/>
      <c r="EK3" s="242"/>
      <c r="EL3" s="242"/>
      <c r="EM3" s="242"/>
      <c r="EN3" s="242"/>
      <c r="EO3" s="242"/>
      <c r="EP3" s="242"/>
      <c r="EQ3" s="242"/>
      <c r="ER3" s="242"/>
      <c r="ES3" s="242"/>
      <c r="ET3" s="242"/>
      <c r="EU3" s="242"/>
      <c r="EV3" s="242"/>
      <c r="EW3" s="242"/>
      <c r="EX3" s="242"/>
      <c r="EY3" s="242"/>
      <c r="EZ3" s="242"/>
      <c r="FA3" s="242"/>
      <c r="FB3" s="242"/>
      <c r="FC3" s="242"/>
      <c r="FD3" s="242"/>
      <c r="FE3" s="242"/>
      <c r="FF3" s="242"/>
      <c r="FG3" s="242"/>
      <c r="FH3" s="242"/>
      <c r="FI3" s="242"/>
      <c r="FJ3" s="242"/>
      <c r="FK3" s="242"/>
      <c r="FL3" s="242"/>
      <c r="FM3" s="242"/>
      <c r="FN3" s="242"/>
      <c r="FO3" s="242"/>
      <c r="FP3" s="242"/>
      <c r="FQ3" s="242"/>
      <c r="FR3" s="242"/>
      <c r="FS3" s="242"/>
      <c r="FT3" s="242"/>
      <c r="FU3" s="242"/>
      <c r="FV3" s="242"/>
      <c r="FW3" s="242"/>
      <c r="FX3" s="242"/>
      <c r="FY3" s="242"/>
      <c r="FZ3" s="242"/>
      <c r="GA3" s="242"/>
      <c r="GB3" s="242"/>
      <c r="GC3" s="242"/>
      <c r="GD3" s="242"/>
      <c r="GE3" s="242"/>
    </row>
    <row r="4" spans="2:188" ht="18" customHeight="1">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row>
    <row r="5" spans="2:188" ht="18" customHeight="1">
      <c r="B5" s="1390" t="s">
        <v>285</v>
      </c>
      <c r="C5" s="1390"/>
      <c r="D5" s="1390"/>
      <c r="E5" s="1386" t="s">
        <v>286</v>
      </c>
      <c r="F5" s="1387"/>
      <c r="G5" s="1387"/>
      <c r="H5" s="1387"/>
      <c r="I5" s="1387"/>
      <c r="J5" s="1387"/>
      <c r="K5" s="1387"/>
      <c r="L5" s="1387"/>
      <c r="M5" s="1387"/>
      <c r="N5" s="1387"/>
      <c r="O5" s="1387"/>
      <c r="P5" s="1387"/>
      <c r="Q5" s="1387"/>
      <c r="R5" s="1387"/>
      <c r="S5" s="1387"/>
      <c r="T5" s="1387"/>
      <c r="U5" s="1387"/>
      <c r="V5" s="1387"/>
      <c r="W5" s="1387"/>
      <c r="X5" s="1387"/>
      <c r="Y5" s="1387"/>
      <c r="Z5" s="1387"/>
      <c r="AA5" s="1387"/>
      <c r="AB5" s="1387"/>
      <c r="AC5" s="1387"/>
      <c r="AD5" s="1387"/>
      <c r="AE5" s="1387"/>
      <c r="AF5" s="1387"/>
      <c r="AG5" s="1387"/>
      <c r="AH5" s="1391"/>
      <c r="AI5" s="1386" t="s">
        <v>287</v>
      </c>
      <c r="AJ5" s="1387"/>
      <c r="AK5" s="1387"/>
      <c r="AL5" s="1387"/>
      <c r="AM5" s="1387"/>
      <c r="AN5" s="1387"/>
      <c r="AO5" s="1387"/>
      <c r="AP5" s="1387"/>
      <c r="AQ5" s="1387"/>
      <c r="AR5" s="1387"/>
      <c r="AS5" s="1387"/>
      <c r="AT5" s="1387"/>
      <c r="AU5" s="1387"/>
      <c r="AV5" s="1387"/>
      <c r="AW5" s="1387"/>
      <c r="AX5" s="1387"/>
      <c r="AY5" s="1387"/>
      <c r="AZ5" s="1387"/>
      <c r="BA5" s="1387"/>
      <c r="BB5" s="1387"/>
      <c r="BC5" s="1387"/>
      <c r="BD5" s="1387"/>
      <c r="BE5" s="1387"/>
      <c r="BF5" s="1387"/>
      <c r="BG5" s="1387"/>
      <c r="BH5" s="1387"/>
      <c r="BI5" s="1387"/>
      <c r="BJ5" s="1387"/>
      <c r="BK5" s="1387"/>
      <c r="BL5" s="1387"/>
      <c r="BM5" s="1391"/>
      <c r="BN5" s="1386" t="s">
        <v>288</v>
      </c>
      <c r="BO5" s="1387"/>
      <c r="BP5" s="1387"/>
      <c r="BQ5" s="1387"/>
      <c r="BR5" s="1387"/>
      <c r="BS5" s="1387"/>
      <c r="BT5" s="1387"/>
      <c r="BU5" s="1387"/>
      <c r="BV5" s="1387"/>
      <c r="BW5" s="1387"/>
      <c r="BX5" s="1387"/>
      <c r="BY5" s="1387"/>
      <c r="BZ5" s="1387"/>
      <c r="CA5" s="1387"/>
      <c r="CB5" s="1387"/>
      <c r="CC5" s="1387"/>
      <c r="CD5" s="1387"/>
      <c r="CE5" s="1387"/>
      <c r="CF5" s="1387"/>
      <c r="CG5" s="1387"/>
      <c r="CH5" s="1387"/>
      <c r="CI5" s="1387"/>
      <c r="CJ5" s="1387"/>
      <c r="CK5" s="1387"/>
      <c r="CL5" s="1387"/>
      <c r="CM5" s="1387"/>
      <c r="CN5" s="1387"/>
      <c r="CO5" s="1387"/>
      <c r="CP5" s="1387"/>
      <c r="CQ5" s="1391"/>
      <c r="CR5" s="1386" t="s">
        <v>289</v>
      </c>
      <c r="CS5" s="1387"/>
      <c r="CT5" s="1387"/>
      <c r="CU5" s="1387"/>
      <c r="CV5" s="1387"/>
      <c r="CW5" s="1387"/>
      <c r="CX5" s="1387"/>
      <c r="CY5" s="1387"/>
      <c r="CZ5" s="1387"/>
      <c r="DA5" s="1387"/>
      <c r="DB5" s="1387"/>
      <c r="DC5" s="1387"/>
      <c r="DD5" s="1387"/>
      <c r="DE5" s="1387"/>
      <c r="DF5" s="1387"/>
      <c r="DG5" s="1387"/>
      <c r="DH5" s="1387"/>
      <c r="DI5" s="1387"/>
      <c r="DJ5" s="1387"/>
      <c r="DK5" s="1387"/>
      <c r="DL5" s="1387"/>
      <c r="DM5" s="1387"/>
      <c r="DN5" s="1387"/>
      <c r="DO5" s="1387"/>
      <c r="DP5" s="1387"/>
      <c r="DQ5" s="1387"/>
      <c r="DR5" s="1387"/>
      <c r="DS5" s="1387"/>
      <c r="DT5" s="1387"/>
      <c r="DU5" s="1387"/>
      <c r="DV5" s="1388"/>
      <c r="DW5" s="153"/>
    </row>
    <row r="6" spans="2:188" ht="18" customHeight="1">
      <c r="B6" s="1020" t="s">
        <v>420</v>
      </c>
      <c r="C6" s="291"/>
      <c r="D6" s="292"/>
      <c r="E6" s="922">
        <v>1</v>
      </c>
      <c r="F6" s="921">
        <v>2</v>
      </c>
      <c r="G6" s="1055">
        <v>3</v>
      </c>
      <c r="H6" s="1056">
        <v>4</v>
      </c>
      <c r="I6" s="1056">
        <v>5</v>
      </c>
      <c r="J6" s="1056">
        <v>6</v>
      </c>
      <c r="K6" s="1056">
        <v>7</v>
      </c>
      <c r="L6" s="269">
        <v>8</v>
      </c>
      <c r="M6" s="269">
        <v>9</v>
      </c>
      <c r="N6" s="1056">
        <v>10</v>
      </c>
      <c r="O6" s="1056">
        <v>11</v>
      </c>
      <c r="P6" s="1056">
        <v>12</v>
      </c>
      <c r="Q6" s="1056">
        <v>13</v>
      </c>
      <c r="R6" s="1056">
        <v>14</v>
      </c>
      <c r="S6" s="269">
        <v>15</v>
      </c>
      <c r="T6" s="269">
        <v>16</v>
      </c>
      <c r="U6" s="1056">
        <v>17</v>
      </c>
      <c r="V6" s="1056">
        <v>18</v>
      </c>
      <c r="W6" s="1056">
        <v>19</v>
      </c>
      <c r="X6" s="1056">
        <v>20</v>
      </c>
      <c r="Y6" s="1056">
        <v>21</v>
      </c>
      <c r="Z6" s="269">
        <v>22</v>
      </c>
      <c r="AA6" s="269">
        <v>23</v>
      </c>
      <c r="AB6" s="1056">
        <v>24</v>
      </c>
      <c r="AC6" s="1056">
        <v>25</v>
      </c>
      <c r="AD6" s="1056">
        <v>26</v>
      </c>
      <c r="AE6" s="1056">
        <v>27</v>
      </c>
      <c r="AF6" s="1056">
        <v>28</v>
      </c>
      <c r="AG6" s="269">
        <v>29</v>
      </c>
      <c r="AH6" s="269">
        <v>30</v>
      </c>
      <c r="AI6" s="1054">
        <v>1</v>
      </c>
      <c r="AJ6" s="1056">
        <v>2</v>
      </c>
      <c r="AK6" s="269">
        <v>3</v>
      </c>
      <c r="AL6" s="269">
        <v>4</v>
      </c>
      <c r="AM6" s="269">
        <v>5</v>
      </c>
      <c r="AN6" s="269">
        <v>6</v>
      </c>
      <c r="AO6" s="269">
        <v>7</v>
      </c>
      <c r="AP6" s="1056">
        <v>8</v>
      </c>
      <c r="AQ6" s="1056">
        <v>9</v>
      </c>
      <c r="AR6" s="1056">
        <v>10</v>
      </c>
      <c r="AS6" s="1056">
        <v>11</v>
      </c>
      <c r="AT6" s="1056">
        <v>12</v>
      </c>
      <c r="AU6" s="269">
        <v>13</v>
      </c>
      <c r="AV6" s="269">
        <v>14</v>
      </c>
      <c r="AW6" s="1056">
        <v>15</v>
      </c>
      <c r="AX6" s="1056">
        <v>16</v>
      </c>
      <c r="AY6" s="1056">
        <v>17</v>
      </c>
      <c r="AZ6" s="1056">
        <v>18</v>
      </c>
      <c r="BA6" s="1056">
        <v>19</v>
      </c>
      <c r="BB6" s="269">
        <v>20</v>
      </c>
      <c r="BC6" s="269">
        <v>21</v>
      </c>
      <c r="BD6" s="1056">
        <v>22</v>
      </c>
      <c r="BE6" s="1056">
        <v>23</v>
      </c>
      <c r="BF6" s="1056">
        <v>24</v>
      </c>
      <c r="BG6" s="1056">
        <v>25</v>
      </c>
      <c r="BH6" s="1056">
        <v>26</v>
      </c>
      <c r="BI6" s="269">
        <v>27</v>
      </c>
      <c r="BJ6" s="269">
        <v>28</v>
      </c>
      <c r="BK6" s="1056">
        <v>29</v>
      </c>
      <c r="BL6" s="1056">
        <v>30</v>
      </c>
      <c r="BM6" s="1057">
        <v>31</v>
      </c>
      <c r="BN6" s="1056">
        <v>1</v>
      </c>
      <c r="BO6" s="1056">
        <v>2</v>
      </c>
      <c r="BP6" s="269">
        <v>3</v>
      </c>
      <c r="BQ6" s="269">
        <v>4</v>
      </c>
      <c r="BR6" s="1056">
        <v>5</v>
      </c>
      <c r="BS6" s="1056">
        <v>6</v>
      </c>
      <c r="BT6" s="1056">
        <v>7</v>
      </c>
      <c r="BU6" s="1056">
        <v>8</v>
      </c>
      <c r="BV6" s="1056">
        <v>9</v>
      </c>
      <c r="BW6" s="269">
        <v>10</v>
      </c>
      <c r="BX6" s="269">
        <v>11</v>
      </c>
      <c r="BY6" s="1056">
        <v>12</v>
      </c>
      <c r="BZ6" s="1056">
        <v>13</v>
      </c>
      <c r="CA6" s="1056">
        <v>14</v>
      </c>
      <c r="CB6" s="1056">
        <v>15</v>
      </c>
      <c r="CC6" s="1056">
        <v>16</v>
      </c>
      <c r="CD6" s="269">
        <v>17</v>
      </c>
      <c r="CE6" s="269">
        <v>18</v>
      </c>
      <c r="CF6" s="1056">
        <v>19</v>
      </c>
      <c r="CG6" s="1056">
        <v>20</v>
      </c>
      <c r="CH6" s="1056">
        <v>21</v>
      </c>
      <c r="CI6" s="1056">
        <v>22</v>
      </c>
      <c r="CJ6" s="1056">
        <v>23</v>
      </c>
      <c r="CK6" s="269">
        <v>24</v>
      </c>
      <c r="CL6" s="269">
        <v>25</v>
      </c>
      <c r="CM6" s="1056">
        <v>26</v>
      </c>
      <c r="CN6" s="1056">
        <v>27</v>
      </c>
      <c r="CO6" s="1056">
        <v>28</v>
      </c>
      <c r="CP6" s="1056">
        <v>29</v>
      </c>
      <c r="CQ6" s="1056">
        <v>30</v>
      </c>
      <c r="CR6" s="922">
        <v>1</v>
      </c>
      <c r="CS6" s="269">
        <v>2</v>
      </c>
      <c r="CT6" s="1056">
        <v>3</v>
      </c>
      <c r="CU6" s="1056">
        <v>4</v>
      </c>
      <c r="CV6" s="1056">
        <v>5</v>
      </c>
      <c r="CW6" s="1056">
        <v>6</v>
      </c>
      <c r="CX6" s="1056">
        <v>7</v>
      </c>
      <c r="CY6" s="269">
        <v>8</v>
      </c>
      <c r="CZ6" s="269">
        <v>9</v>
      </c>
      <c r="DA6" s="1056">
        <v>10</v>
      </c>
      <c r="DB6" s="1056">
        <v>11</v>
      </c>
      <c r="DC6" s="1056">
        <v>12</v>
      </c>
      <c r="DD6" s="1056">
        <v>13</v>
      </c>
      <c r="DE6" s="1056">
        <v>14</v>
      </c>
      <c r="DF6" s="269">
        <v>15</v>
      </c>
      <c r="DG6" s="269">
        <v>16</v>
      </c>
      <c r="DH6" s="269">
        <v>17</v>
      </c>
      <c r="DI6" s="1056">
        <v>18</v>
      </c>
      <c r="DJ6" s="1056">
        <v>19</v>
      </c>
      <c r="DK6" s="1056">
        <v>20</v>
      </c>
      <c r="DL6" s="1056">
        <v>21</v>
      </c>
      <c r="DM6" s="269">
        <v>22</v>
      </c>
      <c r="DN6" s="269">
        <v>23</v>
      </c>
      <c r="DO6" s="1056">
        <v>24</v>
      </c>
      <c r="DP6" s="1056">
        <v>25</v>
      </c>
      <c r="DQ6" s="1056">
        <v>26</v>
      </c>
      <c r="DR6" s="1056">
        <v>27</v>
      </c>
      <c r="DS6" s="1056">
        <v>28</v>
      </c>
      <c r="DT6" s="269">
        <v>29</v>
      </c>
      <c r="DU6" s="269">
        <v>30</v>
      </c>
      <c r="DV6" s="1057">
        <v>31</v>
      </c>
      <c r="DW6" s="153"/>
    </row>
    <row r="7" spans="2:188" ht="18" customHeight="1">
      <c r="B7" s="1058" t="s">
        <v>712</v>
      </c>
      <c r="C7" s="1059"/>
      <c r="D7" s="1060"/>
      <c r="E7" s="243">
        <v>358.63</v>
      </c>
      <c r="F7" s="257">
        <v>420.87</v>
      </c>
      <c r="G7" s="257">
        <v>0</v>
      </c>
      <c r="H7" s="244">
        <v>5.41</v>
      </c>
      <c r="I7" s="244">
        <v>521.63</v>
      </c>
      <c r="J7" s="244">
        <v>486.47</v>
      </c>
      <c r="K7" s="244">
        <v>206.8</v>
      </c>
      <c r="L7" s="244">
        <v>359.77</v>
      </c>
      <c r="M7" s="244">
        <v>422.86</v>
      </c>
      <c r="N7" s="244">
        <v>0</v>
      </c>
      <c r="O7" s="244">
        <v>4.7</v>
      </c>
      <c r="P7" s="244">
        <v>495.75</v>
      </c>
      <c r="Q7" s="244">
        <v>496.09</v>
      </c>
      <c r="R7" s="244">
        <v>132.77000000000001</v>
      </c>
      <c r="S7" s="244">
        <v>349.54</v>
      </c>
      <c r="T7" s="244">
        <v>470.55</v>
      </c>
      <c r="U7" s="244">
        <v>0</v>
      </c>
      <c r="V7" s="244">
        <v>4.0599999999999996</v>
      </c>
      <c r="W7" s="244">
        <v>541.91</v>
      </c>
      <c r="X7" s="244">
        <v>511.17</v>
      </c>
      <c r="Y7" s="244">
        <v>177.43</v>
      </c>
      <c r="Z7" s="244">
        <v>385.77</v>
      </c>
      <c r="AA7" s="244">
        <v>489.53</v>
      </c>
      <c r="AB7" s="244">
        <v>0</v>
      </c>
      <c r="AC7" s="244">
        <v>3.88</v>
      </c>
      <c r="AD7" s="244">
        <v>583.30999999999995</v>
      </c>
      <c r="AE7" s="244">
        <v>529.15</v>
      </c>
      <c r="AF7" s="244">
        <v>26.65</v>
      </c>
      <c r="AG7" s="244">
        <v>407.95</v>
      </c>
      <c r="AH7" s="244">
        <v>464.82</v>
      </c>
      <c r="AI7" s="243">
        <v>0</v>
      </c>
      <c r="AJ7" s="244">
        <v>2.82</v>
      </c>
      <c r="AK7" s="244">
        <v>483.69</v>
      </c>
      <c r="AL7" s="244">
        <v>512.89</v>
      </c>
      <c r="AM7" s="244">
        <v>61.82</v>
      </c>
      <c r="AN7" s="244">
        <v>488.68</v>
      </c>
      <c r="AO7" s="244">
        <v>593.71</v>
      </c>
      <c r="AP7" s="244">
        <v>0</v>
      </c>
      <c r="AQ7" s="244">
        <v>4.58</v>
      </c>
      <c r="AR7" s="244">
        <v>574.14</v>
      </c>
      <c r="AS7" s="244">
        <v>573.27</v>
      </c>
      <c r="AT7" s="244">
        <v>191.35</v>
      </c>
      <c r="AU7" s="244">
        <v>393.13</v>
      </c>
      <c r="AV7" s="244">
        <v>474.25</v>
      </c>
      <c r="AW7" s="244">
        <v>0</v>
      </c>
      <c r="AX7" s="244">
        <v>5.23</v>
      </c>
      <c r="AY7" s="244">
        <v>579.33000000000004</v>
      </c>
      <c r="AZ7" s="244">
        <v>571.72</v>
      </c>
      <c r="BA7" s="244">
        <v>162.32</v>
      </c>
      <c r="BB7" s="244">
        <v>380.84</v>
      </c>
      <c r="BC7" s="244">
        <v>503.89</v>
      </c>
      <c r="BD7" s="244">
        <v>0</v>
      </c>
      <c r="BE7" s="244">
        <v>5.64</v>
      </c>
      <c r="BF7" s="244">
        <v>587.89</v>
      </c>
      <c r="BG7" s="244">
        <v>525.04</v>
      </c>
      <c r="BH7" s="244">
        <v>201.06</v>
      </c>
      <c r="BI7" s="244">
        <v>352.51</v>
      </c>
      <c r="BJ7" s="244">
        <v>499.6</v>
      </c>
      <c r="BK7" s="244">
        <v>0</v>
      </c>
      <c r="BL7" s="244">
        <v>4.29</v>
      </c>
      <c r="BM7" s="245">
        <v>515.37</v>
      </c>
      <c r="BN7" s="244">
        <v>491.97</v>
      </c>
      <c r="BO7" s="244">
        <v>174.55</v>
      </c>
      <c r="BP7" s="244">
        <v>315.13</v>
      </c>
      <c r="BQ7" s="244">
        <v>444.15</v>
      </c>
      <c r="BR7" s="244">
        <v>0</v>
      </c>
      <c r="BS7" s="244">
        <v>4.9400000000000004</v>
      </c>
      <c r="BT7" s="244">
        <v>537.04999999999995</v>
      </c>
      <c r="BU7" s="244">
        <v>558.94000000000005</v>
      </c>
      <c r="BV7" s="244">
        <v>206.4</v>
      </c>
      <c r="BW7" s="244">
        <v>290.67</v>
      </c>
      <c r="BX7" s="244">
        <v>427.83</v>
      </c>
      <c r="BY7" s="244">
        <v>0</v>
      </c>
      <c r="BZ7" s="244">
        <v>4.41</v>
      </c>
      <c r="CA7" s="244">
        <v>543.27</v>
      </c>
      <c r="CB7" s="244">
        <v>530.16</v>
      </c>
      <c r="CC7" s="244">
        <v>178.51</v>
      </c>
      <c r="CD7" s="244">
        <v>346.56</v>
      </c>
      <c r="CE7" s="244">
        <v>437.76</v>
      </c>
      <c r="CF7" s="244">
        <v>0</v>
      </c>
      <c r="CG7" s="244">
        <v>4.41</v>
      </c>
      <c r="CH7" s="244">
        <v>551.04</v>
      </c>
      <c r="CI7" s="244">
        <v>504.08</v>
      </c>
      <c r="CJ7" s="244">
        <v>174.96</v>
      </c>
      <c r="CK7" s="244">
        <v>338.38</v>
      </c>
      <c r="CL7" s="244">
        <v>511.06</v>
      </c>
      <c r="CM7" s="244">
        <v>0</v>
      </c>
      <c r="CN7" s="244">
        <v>5.29</v>
      </c>
      <c r="CO7" s="244">
        <v>539.22</v>
      </c>
      <c r="CP7" s="244">
        <v>534.08000000000004</v>
      </c>
      <c r="CQ7" s="244">
        <v>191.07</v>
      </c>
      <c r="CR7" s="243">
        <v>347.92</v>
      </c>
      <c r="CS7" s="244">
        <v>477.36</v>
      </c>
      <c r="CT7" s="244">
        <v>0</v>
      </c>
      <c r="CU7" s="244">
        <v>3.7</v>
      </c>
      <c r="CV7" s="244">
        <v>554.22</v>
      </c>
      <c r="CW7" s="244">
        <v>464.55</v>
      </c>
      <c r="CX7" s="244">
        <v>158.29</v>
      </c>
      <c r="CY7" s="244">
        <v>321.56</v>
      </c>
      <c r="CZ7" s="244">
        <v>444.31</v>
      </c>
      <c r="DA7" s="244">
        <v>0</v>
      </c>
      <c r="DB7" s="244">
        <v>4.47</v>
      </c>
      <c r="DC7" s="244">
        <v>615.38</v>
      </c>
      <c r="DD7" s="244">
        <v>521.05999999999995</v>
      </c>
      <c r="DE7" s="244">
        <v>230.27</v>
      </c>
      <c r="DF7" s="244">
        <v>335.22</v>
      </c>
      <c r="DG7" s="244">
        <v>531.19000000000005</v>
      </c>
      <c r="DH7" s="244">
        <v>0</v>
      </c>
      <c r="DI7" s="244">
        <v>4.47</v>
      </c>
      <c r="DJ7" s="244">
        <v>616.12</v>
      </c>
      <c r="DK7" s="244">
        <v>496.14</v>
      </c>
      <c r="DL7" s="244">
        <v>263.27</v>
      </c>
      <c r="DM7" s="244">
        <v>194.55</v>
      </c>
      <c r="DN7" s="244">
        <v>392.17</v>
      </c>
      <c r="DO7" s="244">
        <v>0</v>
      </c>
      <c r="DP7" s="244">
        <v>3.23</v>
      </c>
      <c r="DQ7" s="244">
        <v>621.16</v>
      </c>
      <c r="DR7" s="244">
        <v>552.21</v>
      </c>
      <c r="DS7" s="244">
        <v>227.55</v>
      </c>
      <c r="DT7" s="244">
        <v>360.44</v>
      </c>
      <c r="DU7" s="244">
        <v>467.84</v>
      </c>
      <c r="DV7" s="245">
        <v>0</v>
      </c>
      <c r="DW7" s="153"/>
    </row>
    <row r="8" spans="2:188" ht="18" customHeight="1">
      <c r="B8" s="153"/>
      <c r="C8" s="153"/>
      <c r="D8" s="153"/>
      <c r="E8" s="123"/>
      <c r="F8" s="258"/>
      <c r="G8" s="258"/>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53"/>
    </row>
    <row r="9" spans="2:188" ht="18" customHeight="1">
      <c r="B9" s="1020" t="s">
        <v>713</v>
      </c>
      <c r="C9" s="1056"/>
      <c r="D9" s="1057"/>
      <c r="E9" s="1054"/>
      <c r="F9" s="1056"/>
      <c r="G9" s="1056"/>
      <c r="H9" s="1056"/>
      <c r="I9" s="1056"/>
      <c r="J9" s="1056"/>
      <c r="K9" s="1056"/>
      <c r="L9" s="1056"/>
      <c r="M9" s="1056"/>
      <c r="N9" s="1056"/>
      <c r="O9" s="1056"/>
      <c r="P9" s="1056"/>
      <c r="Q9" s="1056"/>
      <c r="R9" s="1056"/>
      <c r="S9" s="1056"/>
      <c r="T9" s="1056"/>
      <c r="U9" s="1056"/>
      <c r="V9" s="1056"/>
      <c r="W9" s="1056"/>
      <c r="X9" s="1056"/>
      <c r="Y9" s="1056"/>
      <c r="Z9" s="1056"/>
      <c r="AA9" s="1056"/>
      <c r="AB9" s="1056"/>
      <c r="AC9" s="1056"/>
      <c r="AD9" s="1056"/>
      <c r="AE9" s="1056"/>
      <c r="AF9" s="1056"/>
      <c r="AG9" s="1056"/>
      <c r="AH9" s="1056"/>
      <c r="AI9" s="1054"/>
      <c r="AJ9" s="1056"/>
      <c r="AK9" s="1056"/>
      <c r="AL9" s="1056"/>
      <c r="AM9" s="1056"/>
      <c r="AN9" s="1056"/>
      <c r="AO9" s="1056"/>
      <c r="AP9" s="1056"/>
      <c r="AQ9" s="1056"/>
      <c r="AR9" s="1056"/>
      <c r="AS9" s="1056"/>
      <c r="AT9" s="1056"/>
      <c r="AU9" s="1056"/>
      <c r="AV9" s="1056"/>
      <c r="AW9" s="1056"/>
      <c r="AX9" s="1056"/>
      <c r="AY9" s="1056"/>
      <c r="AZ9" s="1056"/>
      <c r="BA9" s="1056"/>
      <c r="BB9" s="1056"/>
      <c r="BC9" s="1056"/>
      <c r="BD9" s="1056"/>
      <c r="BE9" s="1056"/>
      <c r="BF9" s="1056"/>
      <c r="BG9" s="1056"/>
      <c r="BH9" s="1056"/>
      <c r="BI9" s="1056"/>
      <c r="BJ9" s="1056"/>
      <c r="BK9" s="1056"/>
      <c r="BL9" s="1056"/>
      <c r="BM9" s="1056"/>
      <c r="BN9" s="1054"/>
      <c r="BO9" s="1056"/>
      <c r="BP9" s="1056"/>
      <c r="BQ9" s="1056"/>
      <c r="BR9" s="1056"/>
      <c r="BS9" s="1056"/>
      <c r="BT9" s="1056"/>
      <c r="BU9" s="1056"/>
      <c r="BV9" s="1056"/>
      <c r="BW9" s="1056"/>
      <c r="BX9" s="1056"/>
      <c r="BY9" s="1056"/>
      <c r="BZ9" s="1056"/>
      <c r="CA9" s="1056"/>
      <c r="CB9" s="1056"/>
      <c r="CC9" s="1056"/>
      <c r="CD9" s="1056"/>
      <c r="CE9" s="1056"/>
      <c r="CF9" s="1056"/>
      <c r="CG9" s="1056"/>
      <c r="CH9" s="1056"/>
      <c r="CI9" s="1056"/>
      <c r="CJ9" s="1056"/>
      <c r="CK9" s="1056"/>
      <c r="CL9" s="1056"/>
      <c r="CM9" s="1056"/>
      <c r="CN9" s="1056"/>
      <c r="CO9" s="1056"/>
      <c r="CP9" s="1056"/>
      <c r="CQ9" s="1056"/>
      <c r="CR9" s="1054"/>
      <c r="CS9" s="1056"/>
      <c r="CT9" s="1056"/>
      <c r="CU9" s="1056"/>
      <c r="CV9" s="1056"/>
      <c r="CW9" s="1056"/>
      <c r="CX9" s="1056"/>
      <c r="CY9" s="1056"/>
      <c r="CZ9" s="1056"/>
      <c r="DA9" s="1056"/>
      <c r="DB9" s="1056"/>
      <c r="DC9" s="1056"/>
      <c r="DD9" s="1056"/>
      <c r="DE9" s="1056"/>
      <c r="DF9" s="1056"/>
      <c r="DG9" s="1056"/>
      <c r="DH9" s="1056"/>
      <c r="DI9" s="1056"/>
      <c r="DJ9" s="1056"/>
      <c r="DK9" s="1056"/>
      <c r="DL9" s="1056"/>
      <c r="DM9" s="1056"/>
      <c r="DN9" s="1056"/>
      <c r="DO9" s="1056"/>
      <c r="DP9" s="1056"/>
      <c r="DQ9" s="1056"/>
      <c r="DR9" s="1056"/>
      <c r="DS9" s="1056"/>
      <c r="DT9" s="1056"/>
      <c r="DU9" s="1056"/>
      <c r="DV9" s="1057"/>
      <c r="DW9" s="153"/>
    </row>
    <row r="10" spans="2:188" ht="18" customHeight="1">
      <c r="B10" s="1061"/>
      <c r="C10" s="1062" t="s">
        <v>380</v>
      </c>
      <c r="D10" s="1063"/>
      <c r="E10" s="1064" t="s">
        <v>381</v>
      </c>
      <c r="F10" s="1065" t="s">
        <v>382</v>
      </c>
      <c r="G10" s="1065" t="s">
        <v>382</v>
      </c>
      <c r="H10" s="1065" t="s">
        <v>382</v>
      </c>
      <c r="I10" s="1065" t="s">
        <v>382</v>
      </c>
      <c r="J10" s="1065" t="s">
        <v>382</v>
      </c>
      <c r="K10" s="1065" t="s">
        <v>382</v>
      </c>
      <c r="L10" s="1065" t="s">
        <v>382</v>
      </c>
      <c r="M10" s="1065" t="s">
        <v>382</v>
      </c>
      <c r="N10" s="1065" t="s">
        <v>382</v>
      </c>
      <c r="O10" s="1065" t="s">
        <v>382</v>
      </c>
      <c r="P10" s="1065" t="s">
        <v>382</v>
      </c>
      <c r="Q10" s="1065" t="s">
        <v>382</v>
      </c>
      <c r="R10" s="1065" t="s">
        <v>382</v>
      </c>
      <c r="S10" s="1065" t="s">
        <v>382</v>
      </c>
      <c r="T10" s="1065" t="s">
        <v>382</v>
      </c>
      <c r="U10" s="1065" t="s">
        <v>382</v>
      </c>
      <c r="V10" s="1065" t="s">
        <v>382</v>
      </c>
      <c r="W10" s="1065" t="s">
        <v>382</v>
      </c>
      <c r="X10" s="1065" t="s">
        <v>382</v>
      </c>
      <c r="Y10" s="1065" t="s">
        <v>382</v>
      </c>
      <c r="Z10" s="1065" t="s">
        <v>382</v>
      </c>
      <c r="AA10" s="1065" t="s">
        <v>382</v>
      </c>
      <c r="AB10" s="1065" t="s">
        <v>382</v>
      </c>
      <c r="AC10" s="1065" t="s">
        <v>382</v>
      </c>
      <c r="AD10" s="1065" t="s">
        <v>382</v>
      </c>
      <c r="AE10" s="1065" t="s">
        <v>382</v>
      </c>
      <c r="AF10" s="1065" t="s">
        <v>382</v>
      </c>
      <c r="AG10" s="1065" t="s">
        <v>382</v>
      </c>
      <c r="AH10" s="1065" t="s">
        <v>382</v>
      </c>
      <c r="AI10" s="1064" t="s">
        <v>382</v>
      </c>
      <c r="AJ10" s="1065" t="s">
        <v>382</v>
      </c>
      <c r="AK10" s="1065" t="s">
        <v>382</v>
      </c>
      <c r="AL10" s="1065" t="s">
        <v>382</v>
      </c>
      <c r="AM10" s="1065" t="s">
        <v>382</v>
      </c>
      <c r="AN10" s="1065" t="s">
        <v>382</v>
      </c>
      <c r="AO10" s="1065" t="s">
        <v>382</v>
      </c>
      <c r="AP10" s="1065" t="s">
        <v>382</v>
      </c>
      <c r="AQ10" s="1065" t="s">
        <v>382</v>
      </c>
      <c r="AR10" s="1065" t="s">
        <v>382</v>
      </c>
      <c r="AS10" s="1065" t="s">
        <v>382</v>
      </c>
      <c r="AT10" s="1065" t="s">
        <v>382</v>
      </c>
      <c r="AU10" s="1065" t="s">
        <v>382</v>
      </c>
      <c r="AV10" s="1065" t="s">
        <v>382</v>
      </c>
      <c r="AW10" s="1065" t="s">
        <v>382</v>
      </c>
      <c r="AX10" s="1065" t="s">
        <v>382</v>
      </c>
      <c r="AY10" s="1065" t="s">
        <v>382</v>
      </c>
      <c r="AZ10" s="1065" t="s">
        <v>382</v>
      </c>
      <c r="BA10" s="1065" t="s">
        <v>382</v>
      </c>
      <c r="BB10" s="1065" t="s">
        <v>382</v>
      </c>
      <c r="BC10" s="1065" t="s">
        <v>382</v>
      </c>
      <c r="BD10" s="1065" t="s">
        <v>382</v>
      </c>
      <c r="BE10" s="1065" t="s">
        <v>382</v>
      </c>
      <c r="BF10" s="1065" t="s">
        <v>382</v>
      </c>
      <c r="BG10" s="1065" t="s">
        <v>382</v>
      </c>
      <c r="BH10" s="1065" t="s">
        <v>382</v>
      </c>
      <c r="BI10" s="1065" t="s">
        <v>382</v>
      </c>
      <c r="BJ10" s="1065" t="s">
        <v>382</v>
      </c>
      <c r="BK10" s="1065" t="s">
        <v>382</v>
      </c>
      <c r="BL10" s="1065" t="s">
        <v>382</v>
      </c>
      <c r="BM10" s="1065" t="s">
        <v>382</v>
      </c>
      <c r="BN10" s="1064" t="s">
        <v>382</v>
      </c>
      <c r="BO10" s="1065" t="s">
        <v>382</v>
      </c>
      <c r="BP10" s="1065" t="s">
        <v>382</v>
      </c>
      <c r="BQ10" s="1065" t="s">
        <v>382</v>
      </c>
      <c r="BR10" s="1065" t="s">
        <v>382</v>
      </c>
      <c r="BS10" s="1065" t="s">
        <v>382</v>
      </c>
      <c r="BT10" s="1065" t="s">
        <v>382</v>
      </c>
      <c r="BU10" s="1065" t="s">
        <v>382</v>
      </c>
      <c r="BV10" s="1065" t="s">
        <v>382</v>
      </c>
      <c r="BW10" s="1065" t="s">
        <v>382</v>
      </c>
      <c r="BX10" s="1065" t="s">
        <v>382</v>
      </c>
      <c r="BY10" s="1065" t="s">
        <v>382</v>
      </c>
      <c r="BZ10" s="1065" t="s">
        <v>382</v>
      </c>
      <c r="CA10" s="1065" t="s">
        <v>382</v>
      </c>
      <c r="CB10" s="1065" t="s">
        <v>382</v>
      </c>
      <c r="CC10" s="1065" t="s">
        <v>382</v>
      </c>
      <c r="CD10" s="1065" t="s">
        <v>382</v>
      </c>
      <c r="CE10" s="1065" t="s">
        <v>382</v>
      </c>
      <c r="CF10" s="1065" t="s">
        <v>382</v>
      </c>
      <c r="CG10" s="1065" t="s">
        <v>382</v>
      </c>
      <c r="CH10" s="1065" t="s">
        <v>382</v>
      </c>
      <c r="CI10" s="1065" t="s">
        <v>382</v>
      </c>
      <c r="CJ10" s="1065" t="s">
        <v>382</v>
      </c>
      <c r="CK10" s="1065" t="s">
        <v>382</v>
      </c>
      <c r="CL10" s="1065" t="s">
        <v>382</v>
      </c>
      <c r="CM10" s="1065" t="s">
        <v>382</v>
      </c>
      <c r="CN10" s="1065" t="s">
        <v>382</v>
      </c>
      <c r="CO10" s="1065" t="s">
        <v>382</v>
      </c>
      <c r="CP10" s="1065" t="s">
        <v>382</v>
      </c>
      <c r="CQ10" s="1065" t="s">
        <v>382</v>
      </c>
      <c r="CR10" s="1064" t="s">
        <v>382</v>
      </c>
      <c r="CS10" s="1065" t="s">
        <v>382</v>
      </c>
      <c r="CT10" s="1065" t="s">
        <v>382</v>
      </c>
      <c r="CU10" s="1065" t="s">
        <v>382</v>
      </c>
      <c r="CV10" s="1065" t="s">
        <v>382</v>
      </c>
      <c r="CW10" s="1065" t="s">
        <v>382</v>
      </c>
      <c r="CX10" s="1065" t="s">
        <v>382</v>
      </c>
      <c r="CY10" s="1065"/>
      <c r="CZ10" s="1065"/>
      <c r="DA10" s="1065"/>
      <c r="DB10" s="1065"/>
      <c r="DC10" s="1065"/>
      <c r="DD10" s="1065"/>
      <c r="DE10" s="1065"/>
      <c r="DF10" s="1065"/>
      <c r="DG10" s="1065"/>
      <c r="DH10" s="1065"/>
      <c r="DI10" s="1065"/>
      <c r="DJ10" s="1065"/>
      <c r="DK10" s="1065"/>
      <c r="DL10" s="1065"/>
      <c r="DM10" s="1065"/>
      <c r="DN10" s="1065"/>
      <c r="DO10" s="1065"/>
      <c r="DP10" s="1065"/>
      <c r="DQ10" s="1065"/>
      <c r="DR10" s="1065"/>
      <c r="DS10" s="1065"/>
      <c r="DT10" s="1065"/>
      <c r="DU10" s="1065"/>
      <c r="DV10" s="1066"/>
      <c r="DW10" s="153"/>
    </row>
    <row r="11" spans="2:188" ht="18" customHeight="1">
      <c r="B11" s="1061"/>
      <c r="C11" s="1062" t="s">
        <v>383</v>
      </c>
      <c r="D11" s="1067"/>
      <c r="E11" s="1064"/>
      <c r="F11" s="1065"/>
      <c r="G11" s="1065"/>
      <c r="H11" s="1065"/>
      <c r="I11" s="1065"/>
      <c r="J11" s="1065"/>
      <c r="K11" s="1065"/>
      <c r="L11" s="1065"/>
      <c r="M11" s="1065"/>
      <c r="N11" s="1065"/>
      <c r="O11" s="1065"/>
      <c r="P11" s="1065"/>
      <c r="Q11" s="1065"/>
      <c r="R11" s="1065"/>
      <c r="S11" s="1065"/>
      <c r="T11" s="1065"/>
      <c r="U11" s="1065"/>
      <c r="V11" s="1065"/>
      <c r="W11" s="1065"/>
      <c r="X11" s="1065"/>
      <c r="Y11" s="1065"/>
      <c r="Z11" s="1065"/>
      <c r="AA11" s="1065"/>
      <c r="AB11" s="1065"/>
      <c r="AC11" s="1065"/>
      <c r="AD11" s="1065"/>
      <c r="AE11" s="1065"/>
      <c r="AF11" s="1065"/>
      <c r="AG11" s="1065"/>
      <c r="AH11" s="1065"/>
      <c r="AI11" s="1064"/>
      <c r="AJ11" s="1065"/>
      <c r="AK11" s="1065"/>
      <c r="AL11" s="1065"/>
      <c r="AM11" s="1065"/>
      <c r="AN11" s="1065"/>
      <c r="AO11" s="1065"/>
      <c r="AP11" s="1065"/>
      <c r="AQ11" s="1065"/>
      <c r="AR11" s="1065"/>
      <c r="AS11" s="1065"/>
      <c r="AT11" s="1065"/>
      <c r="AU11" s="1065"/>
      <c r="AV11" s="1065"/>
      <c r="AW11" s="1065"/>
      <c r="AX11" s="1065"/>
      <c r="AY11" s="1065"/>
      <c r="AZ11" s="1065"/>
      <c r="BA11" s="1065"/>
      <c r="BB11" s="1065"/>
      <c r="BC11" s="1065"/>
      <c r="BD11" s="1065"/>
      <c r="BE11" s="1065"/>
      <c r="BF11" s="1065"/>
      <c r="BG11" s="1065"/>
      <c r="BH11" s="1065"/>
      <c r="BI11" s="1065"/>
      <c r="BJ11" s="1065"/>
      <c r="BK11" s="1065"/>
      <c r="BL11" s="1065"/>
      <c r="BM11" s="1065"/>
      <c r="BN11" s="1064"/>
      <c r="BO11" s="1065"/>
      <c r="BP11" s="1065"/>
      <c r="BQ11" s="1065"/>
      <c r="BR11" s="1065"/>
      <c r="BS11" s="1065"/>
      <c r="BT11" s="1065"/>
      <c r="BU11" s="1065"/>
      <c r="BV11" s="1065"/>
      <c r="BW11" s="1065"/>
      <c r="BX11" s="1065"/>
      <c r="BY11" s="1065"/>
      <c r="BZ11" s="1065"/>
      <c r="CA11" s="1065"/>
      <c r="CB11" s="1065"/>
      <c r="CC11" s="1065"/>
      <c r="CD11" s="1065"/>
      <c r="CE11" s="1065"/>
      <c r="CF11" s="1065"/>
      <c r="CG11" s="1065"/>
      <c r="CH11" s="1065"/>
      <c r="CI11" s="1065"/>
      <c r="CJ11" s="1065"/>
      <c r="CK11" s="1065"/>
      <c r="CL11" s="1065"/>
      <c r="CM11" s="1065"/>
      <c r="CN11" s="1065"/>
      <c r="CO11" s="1065"/>
      <c r="CP11" s="1065"/>
      <c r="CQ11" s="1065"/>
      <c r="CR11" s="1064"/>
      <c r="CS11" s="1065"/>
      <c r="CT11" s="1065"/>
      <c r="CU11" s="1065"/>
      <c r="CV11" s="1065"/>
      <c r="CW11" s="1065"/>
      <c r="CX11" s="1065"/>
      <c r="CY11" s="1065"/>
      <c r="CZ11" s="1065"/>
      <c r="DA11" s="1065"/>
      <c r="DB11" s="1065"/>
      <c r="DC11" s="1065"/>
      <c r="DD11" s="1065"/>
      <c r="DE11" s="1065"/>
      <c r="DF11" s="1065"/>
      <c r="DG11" s="1065"/>
      <c r="DH11" s="1065"/>
      <c r="DI11" s="1065"/>
      <c r="DJ11" s="1065"/>
      <c r="DK11" s="1065"/>
      <c r="DL11" s="1065"/>
      <c r="DM11" s="1065"/>
      <c r="DN11" s="1065"/>
      <c r="DO11" s="1065"/>
      <c r="DP11" s="1065"/>
      <c r="DQ11" s="1065"/>
      <c r="DR11" s="1065"/>
      <c r="DS11" s="1065"/>
      <c r="DT11" s="1065"/>
      <c r="DU11" s="1065"/>
      <c r="DV11" s="1066"/>
      <c r="DW11" s="153"/>
    </row>
    <row r="12" spans="2:188" ht="18" customHeight="1">
      <c r="B12" s="1058" t="s">
        <v>754</v>
      </c>
      <c r="C12" s="1059"/>
      <c r="D12" s="1068"/>
      <c r="E12" s="1069"/>
      <c r="F12" s="923"/>
      <c r="G12" s="923" t="s">
        <v>875</v>
      </c>
      <c r="H12" s="923" t="s">
        <v>875</v>
      </c>
      <c r="I12" s="923" t="s">
        <v>875</v>
      </c>
      <c r="J12" s="923" t="s">
        <v>875</v>
      </c>
      <c r="K12" s="923" t="s">
        <v>875</v>
      </c>
      <c r="L12" s="923"/>
      <c r="M12" s="923"/>
      <c r="N12" s="923" t="s">
        <v>875</v>
      </c>
      <c r="O12" s="923" t="s">
        <v>875</v>
      </c>
      <c r="P12" s="923" t="s">
        <v>875</v>
      </c>
      <c r="Q12" s="923" t="s">
        <v>875</v>
      </c>
      <c r="R12" s="923" t="s">
        <v>875</v>
      </c>
      <c r="S12" s="923"/>
      <c r="T12" s="923"/>
      <c r="U12" s="923" t="s">
        <v>875</v>
      </c>
      <c r="V12" s="923" t="s">
        <v>875</v>
      </c>
      <c r="W12" s="923" t="s">
        <v>875</v>
      </c>
      <c r="X12" s="923" t="s">
        <v>875</v>
      </c>
      <c r="Y12" s="923" t="s">
        <v>875</v>
      </c>
      <c r="Z12" s="923"/>
      <c r="AA12" s="923"/>
      <c r="AB12" s="923" t="s">
        <v>875</v>
      </c>
      <c r="AC12" s="923" t="s">
        <v>875</v>
      </c>
      <c r="AD12" s="923" t="s">
        <v>875</v>
      </c>
      <c r="AE12" s="923" t="s">
        <v>875</v>
      </c>
      <c r="AF12" s="923" t="s">
        <v>875</v>
      </c>
      <c r="AG12" s="923"/>
      <c r="AH12" s="923"/>
      <c r="AI12" s="1069" t="s">
        <v>875</v>
      </c>
      <c r="AJ12" s="923" t="s">
        <v>875</v>
      </c>
      <c r="AK12" s="923"/>
      <c r="AL12" s="923"/>
      <c r="AM12" s="923"/>
      <c r="AN12" s="923"/>
      <c r="AO12" s="923"/>
      <c r="AP12" s="923" t="s">
        <v>875</v>
      </c>
      <c r="AQ12" s="923" t="s">
        <v>875</v>
      </c>
      <c r="AR12" s="923" t="s">
        <v>382</v>
      </c>
      <c r="AS12" s="923" t="s">
        <v>382</v>
      </c>
      <c r="AT12" s="923" t="s">
        <v>382</v>
      </c>
      <c r="AU12" s="923"/>
      <c r="AV12" s="923"/>
      <c r="AW12" s="923" t="s">
        <v>875</v>
      </c>
      <c r="AX12" s="923" t="s">
        <v>875</v>
      </c>
      <c r="AY12" s="923" t="s">
        <v>382</v>
      </c>
      <c r="AZ12" s="923" t="s">
        <v>382</v>
      </c>
      <c r="BA12" s="923" t="s">
        <v>382</v>
      </c>
      <c r="BB12" s="923"/>
      <c r="BC12" s="923"/>
      <c r="BD12" s="923" t="s">
        <v>875</v>
      </c>
      <c r="BE12" s="923" t="s">
        <v>875</v>
      </c>
      <c r="BF12" s="923" t="s">
        <v>382</v>
      </c>
      <c r="BG12" s="923" t="s">
        <v>382</v>
      </c>
      <c r="BH12" s="923" t="s">
        <v>382</v>
      </c>
      <c r="BI12" s="923"/>
      <c r="BJ12" s="923"/>
      <c r="BK12" s="923" t="s">
        <v>875</v>
      </c>
      <c r="BL12" s="923" t="s">
        <v>875</v>
      </c>
      <c r="BM12" s="923" t="s">
        <v>382</v>
      </c>
      <c r="BN12" s="1069" t="s">
        <v>382</v>
      </c>
      <c r="BO12" s="923" t="s">
        <v>382</v>
      </c>
      <c r="BP12" s="923"/>
      <c r="BQ12" s="923"/>
      <c r="BR12" s="923" t="s">
        <v>875</v>
      </c>
      <c r="BS12" s="923" t="s">
        <v>875</v>
      </c>
      <c r="BT12" s="923" t="s">
        <v>382</v>
      </c>
      <c r="BU12" s="923" t="s">
        <v>382</v>
      </c>
      <c r="BV12" s="923" t="s">
        <v>382</v>
      </c>
      <c r="BW12" s="923"/>
      <c r="BX12" s="923"/>
      <c r="BY12" s="923" t="s">
        <v>875</v>
      </c>
      <c r="BZ12" s="923" t="s">
        <v>875</v>
      </c>
      <c r="CA12" s="923" t="s">
        <v>382</v>
      </c>
      <c r="CB12" s="923" t="s">
        <v>382</v>
      </c>
      <c r="CC12" s="923" t="s">
        <v>382</v>
      </c>
      <c r="CD12" s="923"/>
      <c r="CE12" s="923"/>
      <c r="CF12" s="923" t="s">
        <v>875</v>
      </c>
      <c r="CG12" s="923" t="s">
        <v>875</v>
      </c>
      <c r="CH12" s="923" t="s">
        <v>382</v>
      </c>
      <c r="CI12" s="923" t="s">
        <v>382</v>
      </c>
      <c r="CJ12" s="923" t="s">
        <v>382</v>
      </c>
      <c r="CK12" s="923"/>
      <c r="CL12" s="923"/>
      <c r="CM12" s="923" t="s">
        <v>875</v>
      </c>
      <c r="CN12" s="923" t="s">
        <v>875</v>
      </c>
      <c r="CO12" s="923" t="s">
        <v>382</v>
      </c>
      <c r="CP12" s="923" t="s">
        <v>382</v>
      </c>
      <c r="CQ12" s="923" t="s">
        <v>684</v>
      </c>
      <c r="CR12" s="1069"/>
      <c r="CS12" s="923"/>
      <c r="CT12" s="923" t="s">
        <v>875</v>
      </c>
      <c r="CU12" s="923" t="s">
        <v>875</v>
      </c>
      <c r="CV12" s="923" t="s">
        <v>382</v>
      </c>
      <c r="CW12" s="923" t="s">
        <v>382</v>
      </c>
      <c r="CX12" s="923" t="s">
        <v>382</v>
      </c>
      <c r="CY12" s="923"/>
      <c r="CZ12" s="923"/>
      <c r="DA12" s="923" t="s">
        <v>875</v>
      </c>
      <c r="DB12" s="923" t="s">
        <v>875</v>
      </c>
      <c r="DC12" s="923" t="s">
        <v>382</v>
      </c>
      <c r="DD12" s="923" t="s">
        <v>382</v>
      </c>
      <c r="DE12" s="923" t="s">
        <v>382</v>
      </c>
      <c r="DF12" s="923"/>
      <c r="DG12" s="923"/>
      <c r="DH12" s="923"/>
      <c r="DI12" s="923" t="s">
        <v>875</v>
      </c>
      <c r="DJ12" s="923" t="s">
        <v>382</v>
      </c>
      <c r="DK12" s="923" t="s">
        <v>382</v>
      </c>
      <c r="DL12" s="923" t="s">
        <v>382</v>
      </c>
      <c r="DM12" s="923"/>
      <c r="DN12" s="923"/>
      <c r="DO12" s="923" t="s">
        <v>875</v>
      </c>
      <c r="DP12" s="923" t="s">
        <v>875</v>
      </c>
      <c r="DQ12" s="923" t="s">
        <v>382</v>
      </c>
      <c r="DR12" s="923" t="s">
        <v>382</v>
      </c>
      <c r="DS12" s="923" t="s">
        <v>382</v>
      </c>
      <c r="DT12" s="923"/>
      <c r="DU12" s="923"/>
      <c r="DV12" s="1070" t="s">
        <v>875</v>
      </c>
      <c r="DW12" s="153"/>
    </row>
    <row r="13" spans="2:188" ht="18" customHeight="1">
      <c r="B13" s="1071"/>
      <c r="C13" s="1071"/>
      <c r="D13" s="1071"/>
      <c r="E13" s="1071"/>
      <c r="F13" s="1071"/>
      <c r="G13" s="1071"/>
      <c r="H13" s="1071"/>
      <c r="I13" s="1071"/>
      <c r="J13" s="1071"/>
      <c r="K13" s="1071"/>
      <c r="L13" s="1071"/>
      <c r="M13" s="1071"/>
      <c r="N13" s="1071"/>
      <c r="O13" s="1071"/>
      <c r="P13" s="1071"/>
      <c r="Q13" s="1071"/>
      <c r="R13" s="1071"/>
      <c r="S13" s="1071"/>
      <c r="T13" s="1071"/>
      <c r="U13" s="1071"/>
      <c r="V13" s="1071"/>
      <c r="W13" s="1071"/>
      <c r="X13" s="1071"/>
      <c r="Y13" s="1071"/>
      <c r="Z13" s="1071"/>
      <c r="AA13" s="1071"/>
      <c r="AB13" s="1071"/>
      <c r="AC13" s="1071"/>
      <c r="AD13" s="1071"/>
      <c r="AE13" s="1071"/>
      <c r="AF13" s="1071"/>
      <c r="AG13" s="1071"/>
      <c r="AH13" s="1071"/>
      <c r="AI13" s="1071"/>
      <c r="AJ13" s="1071"/>
      <c r="AK13" s="1071"/>
      <c r="AL13" s="1071"/>
      <c r="AM13" s="1071"/>
      <c r="AN13" s="1071"/>
      <c r="AO13" s="1071"/>
      <c r="AP13" s="1071"/>
      <c r="AQ13" s="1071"/>
      <c r="AR13" s="1071"/>
      <c r="AS13" s="1071"/>
      <c r="AT13" s="1071"/>
      <c r="AU13" s="1071"/>
      <c r="AV13" s="1071"/>
      <c r="AW13" s="1071"/>
      <c r="AX13" s="1071"/>
      <c r="AY13" s="1071"/>
      <c r="AZ13" s="1071"/>
      <c r="BA13" s="1071"/>
      <c r="BB13" s="1071"/>
      <c r="BC13" s="1071"/>
      <c r="BD13" s="1071"/>
      <c r="BE13" s="1071"/>
      <c r="BF13" s="1071"/>
      <c r="BG13" s="1071"/>
      <c r="BH13" s="1071"/>
      <c r="BI13" s="1071"/>
      <c r="BJ13" s="1071"/>
      <c r="BK13" s="1071"/>
      <c r="BL13" s="1071"/>
      <c r="BM13" s="1071"/>
      <c r="BN13" s="1071"/>
      <c r="BO13" s="1071"/>
      <c r="BP13" s="1071"/>
      <c r="BQ13" s="1071"/>
      <c r="BR13" s="1071"/>
      <c r="BS13" s="1071"/>
      <c r="BT13" s="1071"/>
      <c r="BU13" s="1071"/>
      <c r="BV13" s="1071"/>
      <c r="BW13" s="1071"/>
      <c r="BX13" s="1071"/>
      <c r="BY13" s="1071"/>
      <c r="BZ13" s="1071"/>
      <c r="CA13" s="1071"/>
      <c r="CB13" s="1071"/>
      <c r="CC13" s="1071"/>
      <c r="CD13" s="1071"/>
      <c r="CE13" s="1071"/>
      <c r="CF13" s="1071"/>
      <c r="CG13" s="1071"/>
      <c r="CH13" s="1071"/>
      <c r="CI13" s="1071"/>
      <c r="CJ13" s="1071"/>
      <c r="CK13" s="1071"/>
      <c r="CL13" s="1071"/>
      <c r="CM13" s="1071"/>
      <c r="CN13" s="1071"/>
      <c r="CO13" s="1071"/>
      <c r="CP13" s="1071"/>
      <c r="CQ13" s="1071"/>
      <c r="CR13" s="1071"/>
      <c r="CS13" s="1071"/>
      <c r="CT13" s="1071"/>
      <c r="CU13" s="1071"/>
      <c r="CV13" s="1071"/>
      <c r="CW13" s="1071"/>
      <c r="CX13" s="1071"/>
      <c r="CY13" s="1071"/>
      <c r="CZ13" s="1071"/>
      <c r="DA13" s="1071"/>
      <c r="DB13" s="1071"/>
      <c r="DC13" s="1071"/>
      <c r="DD13" s="1071"/>
      <c r="DE13" s="1071"/>
      <c r="DF13" s="1071"/>
      <c r="DG13" s="1071"/>
      <c r="DH13" s="1071"/>
      <c r="DI13" s="1071"/>
      <c r="DJ13" s="1071"/>
      <c r="DK13" s="1071"/>
      <c r="DL13" s="1071"/>
      <c r="DM13" s="1071"/>
      <c r="DN13" s="1071"/>
      <c r="DO13" s="1071"/>
      <c r="DP13" s="1071"/>
      <c r="DQ13" s="1071"/>
      <c r="DR13" s="1071"/>
      <c r="DS13" s="1071"/>
      <c r="DT13" s="1071"/>
      <c r="DU13" s="1071"/>
      <c r="DV13" s="1071"/>
      <c r="DW13" s="153"/>
    </row>
    <row r="14" spans="2:188" ht="18" customHeight="1">
      <c r="B14" s="1020" t="s">
        <v>873</v>
      </c>
      <c r="C14" s="1072"/>
      <c r="D14" s="1057"/>
      <c r="E14" s="1054">
        <v>3</v>
      </c>
      <c r="F14" s="1056">
        <v>3</v>
      </c>
      <c r="G14" s="1056">
        <v>3</v>
      </c>
      <c r="H14" s="1056">
        <v>3</v>
      </c>
      <c r="I14" s="1056">
        <v>3</v>
      </c>
      <c r="J14" s="1056">
        <v>3</v>
      </c>
      <c r="K14" s="1056">
        <v>3</v>
      </c>
      <c r="L14" s="1056">
        <v>3</v>
      </c>
      <c r="M14" s="1056">
        <v>3</v>
      </c>
      <c r="N14" s="1056">
        <v>3</v>
      </c>
      <c r="O14" s="1056">
        <v>3</v>
      </c>
      <c r="P14" s="1056">
        <v>3</v>
      </c>
      <c r="Q14" s="1056">
        <v>3</v>
      </c>
      <c r="R14" s="1056">
        <v>3</v>
      </c>
      <c r="S14" s="1056">
        <v>3</v>
      </c>
      <c r="T14" s="1056">
        <v>3</v>
      </c>
      <c r="U14" s="1056">
        <v>3</v>
      </c>
      <c r="V14" s="1056">
        <v>3</v>
      </c>
      <c r="W14" s="1056">
        <v>3</v>
      </c>
      <c r="X14" s="1056">
        <v>3</v>
      </c>
      <c r="Y14" s="1056">
        <v>3</v>
      </c>
      <c r="Z14" s="1056">
        <v>3</v>
      </c>
      <c r="AA14" s="1056">
        <v>3</v>
      </c>
      <c r="AB14" s="1056">
        <v>3</v>
      </c>
      <c r="AC14" s="1056">
        <v>3</v>
      </c>
      <c r="AD14" s="1056">
        <v>3</v>
      </c>
      <c r="AE14" s="1056">
        <v>3</v>
      </c>
      <c r="AF14" s="1056">
        <v>3</v>
      </c>
      <c r="AG14" s="1056">
        <v>3</v>
      </c>
      <c r="AH14" s="1073">
        <v>3</v>
      </c>
      <c r="AI14" s="1054">
        <v>3</v>
      </c>
      <c r="AJ14" s="1056">
        <v>3</v>
      </c>
      <c r="AK14" s="1056">
        <v>3</v>
      </c>
      <c r="AL14" s="1056">
        <v>3</v>
      </c>
      <c r="AM14" s="1056">
        <v>4</v>
      </c>
      <c r="AN14" s="1056">
        <v>4</v>
      </c>
      <c r="AO14" s="1056">
        <v>4</v>
      </c>
      <c r="AP14" s="1056">
        <v>4</v>
      </c>
      <c r="AQ14" s="1056">
        <v>4</v>
      </c>
      <c r="AR14" s="1056">
        <v>4</v>
      </c>
      <c r="AS14" s="1056">
        <v>4</v>
      </c>
      <c r="AT14" s="1056">
        <v>4</v>
      </c>
      <c r="AU14" s="1056">
        <v>4</v>
      </c>
      <c r="AV14" s="1056">
        <v>4</v>
      </c>
      <c r="AW14" s="1056">
        <v>4</v>
      </c>
      <c r="AX14" s="1056">
        <v>4</v>
      </c>
      <c r="AY14" s="1056">
        <v>4</v>
      </c>
      <c r="AZ14" s="1056">
        <v>4</v>
      </c>
      <c r="BA14" s="1056">
        <v>4</v>
      </c>
      <c r="BB14" s="1056">
        <v>4</v>
      </c>
      <c r="BC14" s="1056">
        <v>4</v>
      </c>
      <c r="BD14" s="1056">
        <v>4</v>
      </c>
      <c r="BE14" s="1056">
        <v>4</v>
      </c>
      <c r="BF14" s="1056">
        <v>4</v>
      </c>
      <c r="BG14" s="1056">
        <v>4</v>
      </c>
      <c r="BH14" s="1056">
        <v>4</v>
      </c>
      <c r="BI14" s="1056">
        <v>4</v>
      </c>
      <c r="BJ14" s="1056">
        <v>4</v>
      </c>
      <c r="BK14" s="1056">
        <v>4</v>
      </c>
      <c r="BL14" s="1056">
        <v>4</v>
      </c>
      <c r="BM14" s="1073">
        <v>4</v>
      </c>
      <c r="BN14" s="1054">
        <v>4</v>
      </c>
      <c r="BO14" s="1056">
        <v>4</v>
      </c>
      <c r="BP14" s="1056">
        <v>4</v>
      </c>
      <c r="BQ14" s="1056">
        <v>4</v>
      </c>
      <c r="BR14" s="1056">
        <v>4</v>
      </c>
      <c r="BS14" s="1056">
        <v>4</v>
      </c>
      <c r="BT14" s="1056">
        <v>4</v>
      </c>
      <c r="BU14" s="1056">
        <v>4</v>
      </c>
      <c r="BV14" s="1056">
        <v>4</v>
      </c>
      <c r="BW14" s="1056">
        <v>4</v>
      </c>
      <c r="BX14" s="1056">
        <v>4</v>
      </c>
      <c r="BY14" s="1056">
        <v>4</v>
      </c>
      <c r="BZ14" s="1056">
        <v>4</v>
      </c>
      <c r="CA14" s="1056">
        <v>5</v>
      </c>
      <c r="CB14" s="1056">
        <v>5</v>
      </c>
      <c r="CC14" s="1056">
        <v>5</v>
      </c>
      <c r="CD14" s="1056">
        <v>5</v>
      </c>
      <c r="CE14" s="1056">
        <v>5</v>
      </c>
      <c r="CF14" s="1056">
        <v>5</v>
      </c>
      <c r="CG14" s="1056">
        <v>5</v>
      </c>
      <c r="CH14" s="1056">
        <v>5</v>
      </c>
      <c r="CI14" s="1056">
        <v>5</v>
      </c>
      <c r="CJ14" s="1056">
        <v>5</v>
      </c>
      <c r="CK14" s="1056">
        <v>5</v>
      </c>
      <c r="CL14" s="1056">
        <v>5</v>
      </c>
      <c r="CM14" s="1056">
        <v>5</v>
      </c>
      <c r="CN14" s="1056">
        <v>5</v>
      </c>
      <c r="CO14" s="1056">
        <v>5</v>
      </c>
      <c r="CP14" s="1056">
        <v>5</v>
      </c>
      <c r="CQ14" s="1073">
        <v>5</v>
      </c>
      <c r="CR14" s="1054">
        <v>5</v>
      </c>
      <c r="CS14" s="1056">
        <v>5</v>
      </c>
      <c r="CT14" s="1056">
        <v>5</v>
      </c>
      <c r="CU14" s="1056">
        <v>5</v>
      </c>
      <c r="CV14" s="1056">
        <v>5</v>
      </c>
      <c r="CW14" s="1056">
        <v>5</v>
      </c>
      <c r="CX14" s="1056">
        <v>5</v>
      </c>
      <c r="CY14" s="1056">
        <v>5</v>
      </c>
      <c r="CZ14" s="1056">
        <v>5</v>
      </c>
      <c r="DA14" s="1056">
        <v>5</v>
      </c>
      <c r="DB14" s="1056">
        <v>5</v>
      </c>
      <c r="DC14" s="1056">
        <v>5</v>
      </c>
      <c r="DD14" s="1056">
        <v>5</v>
      </c>
      <c r="DE14" s="1056">
        <v>5</v>
      </c>
      <c r="DF14" s="1056">
        <v>5</v>
      </c>
      <c r="DG14" s="1056">
        <v>5</v>
      </c>
      <c r="DH14" s="1056">
        <v>5</v>
      </c>
      <c r="DI14" s="1056">
        <v>6</v>
      </c>
      <c r="DJ14" s="1056">
        <v>6</v>
      </c>
      <c r="DK14" s="1056">
        <v>6</v>
      </c>
      <c r="DL14" s="1056">
        <v>6</v>
      </c>
      <c r="DM14" s="1056">
        <v>6</v>
      </c>
      <c r="DN14" s="1056">
        <v>6</v>
      </c>
      <c r="DO14" s="1056">
        <v>6</v>
      </c>
      <c r="DP14" s="1056">
        <v>6</v>
      </c>
      <c r="DQ14" s="1056">
        <v>6</v>
      </c>
      <c r="DR14" s="1056">
        <v>6</v>
      </c>
      <c r="DS14" s="1056">
        <v>6</v>
      </c>
      <c r="DT14" s="1056">
        <v>6</v>
      </c>
      <c r="DU14" s="1056">
        <v>6</v>
      </c>
      <c r="DV14" s="1057">
        <v>6</v>
      </c>
      <c r="DW14" s="153"/>
    </row>
    <row r="15" spans="2:188" ht="18" customHeight="1">
      <c r="B15" s="1061"/>
      <c r="C15" s="147" t="s">
        <v>150</v>
      </c>
      <c r="D15" s="305">
        <f>'様式第14号-2-1（別紙1）'!$M$114</f>
        <v>11500</v>
      </c>
      <c r="E15" s="259"/>
      <c r="F15" s="260" t="str">
        <f t="shared" ref="F15:AK15" si="0">IF(F14=1,F14,"")</f>
        <v/>
      </c>
      <c r="G15" s="260" t="str">
        <f t="shared" si="0"/>
        <v/>
      </c>
      <c r="H15" s="260" t="str">
        <f t="shared" si="0"/>
        <v/>
      </c>
      <c r="I15" s="260" t="str">
        <f t="shared" si="0"/>
        <v/>
      </c>
      <c r="J15" s="260" t="str">
        <f t="shared" si="0"/>
        <v/>
      </c>
      <c r="K15" s="260" t="str">
        <f t="shared" si="0"/>
        <v/>
      </c>
      <c r="L15" s="260" t="str">
        <f t="shared" si="0"/>
        <v/>
      </c>
      <c r="M15" s="260" t="str">
        <f t="shared" si="0"/>
        <v/>
      </c>
      <c r="N15" s="260" t="str">
        <f t="shared" si="0"/>
        <v/>
      </c>
      <c r="O15" s="260" t="str">
        <f t="shared" si="0"/>
        <v/>
      </c>
      <c r="P15" s="260" t="str">
        <f t="shared" si="0"/>
        <v/>
      </c>
      <c r="Q15" s="260" t="str">
        <f t="shared" si="0"/>
        <v/>
      </c>
      <c r="R15" s="260" t="str">
        <f t="shared" si="0"/>
        <v/>
      </c>
      <c r="S15" s="260" t="str">
        <f t="shared" si="0"/>
        <v/>
      </c>
      <c r="T15" s="260" t="str">
        <f t="shared" si="0"/>
        <v/>
      </c>
      <c r="U15" s="260" t="str">
        <f t="shared" si="0"/>
        <v/>
      </c>
      <c r="V15" s="260" t="str">
        <f t="shared" si="0"/>
        <v/>
      </c>
      <c r="W15" s="260" t="str">
        <f t="shared" si="0"/>
        <v/>
      </c>
      <c r="X15" s="260" t="str">
        <f t="shared" si="0"/>
        <v/>
      </c>
      <c r="Y15" s="260" t="str">
        <f t="shared" si="0"/>
        <v/>
      </c>
      <c r="Z15" s="260" t="str">
        <f t="shared" si="0"/>
        <v/>
      </c>
      <c r="AA15" s="260" t="str">
        <f t="shared" si="0"/>
        <v/>
      </c>
      <c r="AB15" s="260" t="str">
        <f t="shared" si="0"/>
        <v/>
      </c>
      <c r="AC15" s="260" t="str">
        <f t="shared" si="0"/>
        <v/>
      </c>
      <c r="AD15" s="260" t="str">
        <f t="shared" si="0"/>
        <v/>
      </c>
      <c r="AE15" s="260" t="str">
        <f t="shared" si="0"/>
        <v/>
      </c>
      <c r="AF15" s="260" t="str">
        <f t="shared" si="0"/>
        <v/>
      </c>
      <c r="AG15" s="260" t="str">
        <f t="shared" si="0"/>
        <v/>
      </c>
      <c r="AH15" s="261" t="str">
        <f t="shared" si="0"/>
        <v/>
      </c>
      <c r="AI15" s="259" t="str">
        <f t="shared" si="0"/>
        <v/>
      </c>
      <c r="AJ15" s="260" t="str">
        <f t="shared" si="0"/>
        <v/>
      </c>
      <c r="AK15" s="260" t="str">
        <f t="shared" si="0"/>
        <v/>
      </c>
      <c r="AL15" s="260" t="str">
        <f t="shared" ref="AL15:BQ15" si="1">IF(AL14=1,AL14,"")</f>
        <v/>
      </c>
      <c r="AM15" s="260" t="str">
        <f t="shared" si="1"/>
        <v/>
      </c>
      <c r="AN15" s="260" t="str">
        <f t="shared" si="1"/>
        <v/>
      </c>
      <c r="AO15" s="260" t="str">
        <f t="shared" si="1"/>
        <v/>
      </c>
      <c r="AP15" s="260" t="str">
        <f t="shared" si="1"/>
        <v/>
      </c>
      <c r="AQ15" s="260" t="str">
        <f t="shared" si="1"/>
        <v/>
      </c>
      <c r="AR15" s="260" t="str">
        <f t="shared" si="1"/>
        <v/>
      </c>
      <c r="AS15" s="260" t="str">
        <f t="shared" si="1"/>
        <v/>
      </c>
      <c r="AT15" s="260" t="str">
        <f t="shared" si="1"/>
        <v/>
      </c>
      <c r="AU15" s="260" t="str">
        <f t="shared" si="1"/>
        <v/>
      </c>
      <c r="AV15" s="260" t="str">
        <f t="shared" si="1"/>
        <v/>
      </c>
      <c r="AW15" s="260" t="str">
        <f t="shared" si="1"/>
        <v/>
      </c>
      <c r="AX15" s="260" t="str">
        <f t="shared" si="1"/>
        <v/>
      </c>
      <c r="AY15" s="260" t="str">
        <f t="shared" si="1"/>
        <v/>
      </c>
      <c r="AZ15" s="260" t="str">
        <f t="shared" si="1"/>
        <v/>
      </c>
      <c r="BA15" s="260" t="str">
        <f t="shared" si="1"/>
        <v/>
      </c>
      <c r="BB15" s="260" t="str">
        <f t="shared" si="1"/>
        <v/>
      </c>
      <c r="BC15" s="260" t="str">
        <f t="shared" si="1"/>
        <v/>
      </c>
      <c r="BD15" s="260" t="str">
        <f t="shared" si="1"/>
        <v/>
      </c>
      <c r="BE15" s="260" t="str">
        <f t="shared" si="1"/>
        <v/>
      </c>
      <c r="BF15" s="260" t="str">
        <f t="shared" si="1"/>
        <v/>
      </c>
      <c r="BG15" s="260" t="str">
        <f t="shared" si="1"/>
        <v/>
      </c>
      <c r="BH15" s="260" t="str">
        <f t="shared" si="1"/>
        <v/>
      </c>
      <c r="BI15" s="260" t="str">
        <f t="shared" si="1"/>
        <v/>
      </c>
      <c r="BJ15" s="260" t="str">
        <f t="shared" si="1"/>
        <v/>
      </c>
      <c r="BK15" s="260" t="str">
        <f t="shared" si="1"/>
        <v/>
      </c>
      <c r="BL15" s="260" t="str">
        <f t="shared" si="1"/>
        <v/>
      </c>
      <c r="BM15" s="261" t="str">
        <f t="shared" si="1"/>
        <v/>
      </c>
      <c r="BN15" s="259" t="str">
        <f t="shared" si="1"/>
        <v/>
      </c>
      <c r="BO15" s="260" t="str">
        <f t="shared" si="1"/>
        <v/>
      </c>
      <c r="BP15" s="260" t="str">
        <f t="shared" si="1"/>
        <v/>
      </c>
      <c r="BQ15" s="260" t="str">
        <f t="shared" si="1"/>
        <v/>
      </c>
      <c r="BR15" s="260" t="str">
        <f t="shared" ref="BR15:CW15" si="2">IF(BR14=1,BR14,"")</f>
        <v/>
      </c>
      <c r="BS15" s="260" t="str">
        <f t="shared" si="2"/>
        <v/>
      </c>
      <c r="BT15" s="260" t="str">
        <f t="shared" si="2"/>
        <v/>
      </c>
      <c r="BU15" s="260" t="str">
        <f t="shared" si="2"/>
        <v/>
      </c>
      <c r="BV15" s="260" t="str">
        <f t="shared" si="2"/>
        <v/>
      </c>
      <c r="BW15" s="260" t="str">
        <f t="shared" si="2"/>
        <v/>
      </c>
      <c r="BX15" s="260" t="str">
        <f t="shared" si="2"/>
        <v/>
      </c>
      <c r="BY15" s="260" t="str">
        <f t="shared" si="2"/>
        <v/>
      </c>
      <c r="BZ15" s="260" t="str">
        <f t="shared" si="2"/>
        <v/>
      </c>
      <c r="CA15" s="260" t="str">
        <f t="shared" si="2"/>
        <v/>
      </c>
      <c r="CB15" s="260" t="str">
        <f t="shared" si="2"/>
        <v/>
      </c>
      <c r="CC15" s="260" t="str">
        <f t="shared" si="2"/>
        <v/>
      </c>
      <c r="CD15" s="260" t="str">
        <f t="shared" si="2"/>
        <v/>
      </c>
      <c r="CE15" s="260" t="str">
        <f t="shared" si="2"/>
        <v/>
      </c>
      <c r="CF15" s="260" t="str">
        <f t="shared" si="2"/>
        <v/>
      </c>
      <c r="CG15" s="260" t="str">
        <f t="shared" si="2"/>
        <v/>
      </c>
      <c r="CH15" s="260" t="str">
        <f t="shared" si="2"/>
        <v/>
      </c>
      <c r="CI15" s="260" t="str">
        <f t="shared" si="2"/>
        <v/>
      </c>
      <c r="CJ15" s="260" t="str">
        <f t="shared" si="2"/>
        <v/>
      </c>
      <c r="CK15" s="260" t="str">
        <f t="shared" si="2"/>
        <v/>
      </c>
      <c r="CL15" s="260" t="str">
        <f t="shared" si="2"/>
        <v/>
      </c>
      <c r="CM15" s="260" t="str">
        <f t="shared" si="2"/>
        <v/>
      </c>
      <c r="CN15" s="260" t="str">
        <f t="shared" si="2"/>
        <v/>
      </c>
      <c r="CO15" s="260" t="str">
        <f t="shared" si="2"/>
        <v/>
      </c>
      <c r="CP15" s="260" t="str">
        <f t="shared" si="2"/>
        <v/>
      </c>
      <c r="CQ15" s="261" t="str">
        <f t="shared" si="2"/>
        <v/>
      </c>
      <c r="CR15" s="259" t="str">
        <f t="shared" si="2"/>
        <v/>
      </c>
      <c r="CS15" s="260" t="str">
        <f t="shared" si="2"/>
        <v/>
      </c>
      <c r="CT15" s="260" t="str">
        <f t="shared" si="2"/>
        <v/>
      </c>
      <c r="CU15" s="260" t="str">
        <f t="shared" si="2"/>
        <v/>
      </c>
      <c r="CV15" s="260" t="str">
        <f t="shared" si="2"/>
        <v/>
      </c>
      <c r="CW15" s="260" t="str">
        <f t="shared" si="2"/>
        <v/>
      </c>
      <c r="CX15" s="260" t="str">
        <f t="shared" ref="CX15:DV15" si="3">IF(CX14=1,CX14,"")</f>
        <v/>
      </c>
      <c r="CY15" s="260" t="str">
        <f t="shared" si="3"/>
        <v/>
      </c>
      <c r="CZ15" s="260" t="str">
        <f t="shared" si="3"/>
        <v/>
      </c>
      <c r="DA15" s="260" t="str">
        <f t="shared" si="3"/>
        <v/>
      </c>
      <c r="DB15" s="260" t="str">
        <f t="shared" si="3"/>
        <v/>
      </c>
      <c r="DC15" s="260" t="str">
        <f t="shared" si="3"/>
        <v/>
      </c>
      <c r="DD15" s="260" t="str">
        <f t="shared" si="3"/>
        <v/>
      </c>
      <c r="DE15" s="260" t="str">
        <f t="shared" si="3"/>
        <v/>
      </c>
      <c r="DF15" s="260" t="str">
        <f t="shared" si="3"/>
        <v/>
      </c>
      <c r="DG15" s="260" t="str">
        <f t="shared" si="3"/>
        <v/>
      </c>
      <c r="DH15" s="260" t="str">
        <f t="shared" si="3"/>
        <v/>
      </c>
      <c r="DI15" s="260" t="str">
        <f t="shared" si="3"/>
        <v/>
      </c>
      <c r="DJ15" s="260" t="str">
        <f t="shared" si="3"/>
        <v/>
      </c>
      <c r="DK15" s="260" t="str">
        <f t="shared" si="3"/>
        <v/>
      </c>
      <c r="DL15" s="260" t="str">
        <f t="shared" si="3"/>
        <v/>
      </c>
      <c r="DM15" s="260" t="str">
        <f t="shared" si="3"/>
        <v/>
      </c>
      <c r="DN15" s="260" t="str">
        <f t="shared" si="3"/>
        <v/>
      </c>
      <c r="DO15" s="260" t="str">
        <f t="shared" si="3"/>
        <v/>
      </c>
      <c r="DP15" s="260" t="str">
        <f t="shared" si="3"/>
        <v/>
      </c>
      <c r="DQ15" s="260" t="str">
        <f t="shared" si="3"/>
        <v/>
      </c>
      <c r="DR15" s="260" t="str">
        <f t="shared" si="3"/>
        <v/>
      </c>
      <c r="DS15" s="260" t="str">
        <f t="shared" si="3"/>
        <v/>
      </c>
      <c r="DT15" s="260" t="str">
        <f t="shared" si="3"/>
        <v/>
      </c>
      <c r="DU15" s="260" t="str">
        <f t="shared" si="3"/>
        <v/>
      </c>
      <c r="DV15" s="262" t="str">
        <f t="shared" si="3"/>
        <v/>
      </c>
      <c r="DW15" s="153"/>
    </row>
    <row r="16" spans="2:188" ht="18" customHeight="1">
      <c r="B16" s="1061"/>
      <c r="C16" s="1074" t="s">
        <v>151</v>
      </c>
      <c r="D16" s="305">
        <f>'様式第14号-2-1（別紙1）'!$L$114</f>
        <v>10533.333333333332</v>
      </c>
      <c r="E16" s="172" t="str">
        <f t="shared" ref="E16:AJ16" si="4">IF(E14=2,E14,"")</f>
        <v/>
      </c>
      <c r="F16" s="173" t="str">
        <f t="shared" si="4"/>
        <v/>
      </c>
      <c r="G16" s="173" t="str">
        <f t="shared" si="4"/>
        <v/>
      </c>
      <c r="H16" s="173" t="str">
        <f t="shared" si="4"/>
        <v/>
      </c>
      <c r="I16" s="173" t="str">
        <f t="shared" si="4"/>
        <v/>
      </c>
      <c r="J16" s="173" t="str">
        <f t="shared" si="4"/>
        <v/>
      </c>
      <c r="K16" s="173" t="str">
        <f t="shared" si="4"/>
        <v/>
      </c>
      <c r="L16" s="173" t="str">
        <f t="shared" si="4"/>
        <v/>
      </c>
      <c r="M16" s="173" t="str">
        <f t="shared" si="4"/>
        <v/>
      </c>
      <c r="N16" s="173" t="str">
        <f t="shared" si="4"/>
        <v/>
      </c>
      <c r="O16" s="173" t="str">
        <f t="shared" si="4"/>
        <v/>
      </c>
      <c r="P16" s="173" t="str">
        <f t="shared" si="4"/>
        <v/>
      </c>
      <c r="Q16" s="173" t="str">
        <f t="shared" si="4"/>
        <v/>
      </c>
      <c r="R16" s="173" t="str">
        <f t="shared" si="4"/>
        <v/>
      </c>
      <c r="S16" s="173" t="str">
        <f t="shared" si="4"/>
        <v/>
      </c>
      <c r="T16" s="173" t="str">
        <f t="shared" si="4"/>
        <v/>
      </c>
      <c r="U16" s="173" t="str">
        <f t="shared" si="4"/>
        <v/>
      </c>
      <c r="V16" s="173" t="str">
        <f t="shared" si="4"/>
        <v/>
      </c>
      <c r="W16" s="173" t="str">
        <f t="shared" si="4"/>
        <v/>
      </c>
      <c r="X16" s="173" t="str">
        <f t="shared" si="4"/>
        <v/>
      </c>
      <c r="Y16" s="173" t="str">
        <f t="shared" si="4"/>
        <v/>
      </c>
      <c r="Z16" s="173" t="str">
        <f t="shared" si="4"/>
        <v/>
      </c>
      <c r="AA16" s="173" t="str">
        <f t="shared" si="4"/>
        <v/>
      </c>
      <c r="AB16" s="173" t="str">
        <f t="shared" si="4"/>
        <v/>
      </c>
      <c r="AC16" s="173" t="str">
        <f t="shared" si="4"/>
        <v/>
      </c>
      <c r="AD16" s="173" t="str">
        <f t="shared" si="4"/>
        <v/>
      </c>
      <c r="AE16" s="173" t="str">
        <f t="shared" si="4"/>
        <v/>
      </c>
      <c r="AF16" s="173" t="str">
        <f t="shared" si="4"/>
        <v/>
      </c>
      <c r="AG16" s="173" t="str">
        <f t="shared" si="4"/>
        <v/>
      </c>
      <c r="AH16" s="174" t="str">
        <f t="shared" si="4"/>
        <v/>
      </c>
      <c r="AI16" s="172" t="str">
        <f t="shared" si="4"/>
        <v/>
      </c>
      <c r="AJ16" s="173" t="str">
        <f t="shared" si="4"/>
        <v/>
      </c>
      <c r="AK16" s="173" t="str">
        <f t="shared" ref="AK16:BP16" si="5">IF(AK14=2,AK14,"")</f>
        <v/>
      </c>
      <c r="AL16" s="173" t="str">
        <f t="shared" si="5"/>
        <v/>
      </c>
      <c r="AM16" s="173" t="str">
        <f t="shared" si="5"/>
        <v/>
      </c>
      <c r="AN16" s="173" t="str">
        <f t="shared" si="5"/>
        <v/>
      </c>
      <c r="AO16" s="173" t="str">
        <f t="shared" si="5"/>
        <v/>
      </c>
      <c r="AP16" s="173" t="str">
        <f t="shared" si="5"/>
        <v/>
      </c>
      <c r="AQ16" s="173" t="str">
        <f t="shared" si="5"/>
        <v/>
      </c>
      <c r="AR16" s="173" t="str">
        <f t="shared" si="5"/>
        <v/>
      </c>
      <c r="AS16" s="173" t="str">
        <f t="shared" si="5"/>
        <v/>
      </c>
      <c r="AT16" s="173" t="str">
        <f t="shared" si="5"/>
        <v/>
      </c>
      <c r="AU16" s="173" t="str">
        <f t="shared" si="5"/>
        <v/>
      </c>
      <c r="AV16" s="173" t="str">
        <f t="shared" si="5"/>
        <v/>
      </c>
      <c r="AW16" s="173" t="str">
        <f t="shared" si="5"/>
        <v/>
      </c>
      <c r="AX16" s="173" t="str">
        <f t="shared" si="5"/>
        <v/>
      </c>
      <c r="AY16" s="173" t="str">
        <f t="shared" si="5"/>
        <v/>
      </c>
      <c r="AZ16" s="173" t="str">
        <f t="shared" si="5"/>
        <v/>
      </c>
      <c r="BA16" s="173" t="str">
        <f t="shared" si="5"/>
        <v/>
      </c>
      <c r="BB16" s="173" t="str">
        <f t="shared" si="5"/>
        <v/>
      </c>
      <c r="BC16" s="173" t="str">
        <f t="shared" si="5"/>
        <v/>
      </c>
      <c r="BD16" s="173" t="str">
        <f t="shared" si="5"/>
        <v/>
      </c>
      <c r="BE16" s="173" t="str">
        <f t="shared" si="5"/>
        <v/>
      </c>
      <c r="BF16" s="173" t="str">
        <f t="shared" si="5"/>
        <v/>
      </c>
      <c r="BG16" s="173" t="str">
        <f t="shared" si="5"/>
        <v/>
      </c>
      <c r="BH16" s="173" t="str">
        <f t="shared" si="5"/>
        <v/>
      </c>
      <c r="BI16" s="173" t="str">
        <f t="shared" si="5"/>
        <v/>
      </c>
      <c r="BJ16" s="173" t="str">
        <f t="shared" si="5"/>
        <v/>
      </c>
      <c r="BK16" s="173" t="str">
        <f t="shared" si="5"/>
        <v/>
      </c>
      <c r="BL16" s="173" t="str">
        <f t="shared" si="5"/>
        <v/>
      </c>
      <c r="BM16" s="174" t="str">
        <f t="shared" si="5"/>
        <v/>
      </c>
      <c r="BN16" s="172" t="str">
        <f t="shared" si="5"/>
        <v/>
      </c>
      <c r="BO16" s="173" t="str">
        <f t="shared" si="5"/>
        <v/>
      </c>
      <c r="BP16" s="173" t="str">
        <f t="shared" si="5"/>
        <v/>
      </c>
      <c r="BQ16" s="173" t="str">
        <f t="shared" ref="BQ16:CV16" si="6">IF(BQ14=2,BQ14,"")</f>
        <v/>
      </c>
      <c r="BR16" s="173" t="str">
        <f t="shared" si="6"/>
        <v/>
      </c>
      <c r="BS16" s="173" t="str">
        <f t="shared" si="6"/>
        <v/>
      </c>
      <c r="BT16" s="173" t="str">
        <f t="shared" si="6"/>
        <v/>
      </c>
      <c r="BU16" s="173" t="str">
        <f t="shared" si="6"/>
        <v/>
      </c>
      <c r="BV16" s="173" t="str">
        <f t="shared" si="6"/>
        <v/>
      </c>
      <c r="BW16" s="173" t="str">
        <f t="shared" si="6"/>
        <v/>
      </c>
      <c r="BX16" s="173" t="str">
        <f t="shared" si="6"/>
        <v/>
      </c>
      <c r="BY16" s="173" t="str">
        <f t="shared" si="6"/>
        <v/>
      </c>
      <c r="BZ16" s="173" t="str">
        <f t="shared" si="6"/>
        <v/>
      </c>
      <c r="CA16" s="173" t="str">
        <f t="shared" si="6"/>
        <v/>
      </c>
      <c r="CB16" s="173" t="str">
        <f t="shared" si="6"/>
        <v/>
      </c>
      <c r="CC16" s="173" t="str">
        <f t="shared" si="6"/>
        <v/>
      </c>
      <c r="CD16" s="173" t="str">
        <f t="shared" si="6"/>
        <v/>
      </c>
      <c r="CE16" s="173" t="str">
        <f t="shared" si="6"/>
        <v/>
      </c>
      <c r="CF16" s="173" t="str">
        <f t="shared" si="6"/>
        <v/>
      </c>
      <c r="CG16" s="173" t="str">
        <f t="shared" si="6"/>
        <v/>
      </c>
      <c r="CH16" s="173" t="str">
        <f t="shared" si="6"/>
        <v/>
      </c>
      <c r="CI16" s="173" t="str">
        <f t="shared" si="6"/>
        <v/>
      </c>
      <c r="CJ16" s="173" t="str">
        <f t="shared" si="6"/>
        <v/>
      </c>
      <c r="CK16" s="173" t="str">
        <f t="shared" si="6"/>
        <v/>
      </c>
      <c r="CL16" s="173" t="str">
        <f t="shared" si="6"/>
        <v/>
      </c>
      <c r="CM16" s="173" t="str">
        <f t="shared" si="6"/>
        <v/>
      </c>
      <c r="CN16" s="173" t="str">
        <f t="shared" si="6"/>
        <v/>
      </c>
      <c r="CO16" s="173" t="str">
        <f t="shared" si="6"/>
        <v/>
      </c>
      <c r="CP16" s="173" t="str">
        <f t="shared" si="6"/>
        <v/>
      </c>
      <c r="CQ16" s="174" t="str">
        <f t="shared" si="6"/>
        <v/>
      </c>
      <c r="CR16" s="172" t="str">
        <f t="shared" si="6"/>
        <v/>
      </c>
      <c r="CS16" s="173" t="str">
        <f t="shared" si="6"/>
        <v/>
      </c>
      <c r="CT16" s="173" t="str">
        <f t="shared" si="6"/>
        <v/>
      </c>
      <c r="CU16" s="173" t="str">
        <f t="shared" si="6"/>
        <v/>
      </c>
      <c r="CV16" s="173" t="str">
        <f t="shared" si="6"/>
        <v/>
      </c>
      <c r="CW16" s="173" t="str">
        <f t="shared" ref="CW16:DV16" si="7">IF(CW14=2,CW14,"")</f>
        <v/>
      </c>
      <c r="CX16" s="173" t="str">
        <f t="shared" si="7"/>
        <v/>
      </c>
      <c r="CY16" s="173" t="str">
        <f t="shared" si="7"/>
        <v/>
      </c>
      <c r="CZ16" s="173" t="str">
        <f t="shared" si="7"/>
        <v/>
      </c>
      <c r="DA16" s="173" t="str">
        <f t="shared" si="7"/>
        <v/>
      </c>
      <c r="DB16" s="173" t="str">
        <f t="shared" si="7"/>
        <v/>
      </c>
      <c r="DC16" s="173" t="str">
        <f t="shared" si="7"/>
        <v/>
      </c>
      <c r="DD16" s="173" t="str">
        <f t="shared" si="7"/>
        <v/>
      </c>
      <c r="DE16" s="173" t="str">
        <f t="shared" si="7"/>
        <v/>
      </c>
      <c r="DF16" s="173" t="str">
        <f t="shared" si="7"/>
        <v/>
      </c>
      <c r="DG16" s="173" t="str">
        <f t="shared" si="7"/>
        <v/>
      </c>
      <c r="DH16" s="173" t="str">
        <f t="shared" si="7"/>
        <v/>
      </c>
      <c r="DI16" s="173" t="str">
        <f t="shared" si="7"/>
        <v/>
      </c>
      <c r="DJ16" s="173" t="str">
        <f t="shared" si="7"/>
        <v/>
      </c>
      <c r="DK16" s="173" t="str">
        <f t="shared" si="7"/>
        <v/>
      </c>
      <c r="DL16" s="173" t="str">
        <f t="shared" si="7"/>
        <v/>
      </c>
      <c r="DM16" s="173" t="str">
        <f t="shared" si="7"/>
        <v/>
      </c>
      <c r="DN16" s="173" t="str">
        <f t="shared" si="7"/>
        <v/>
      </c>
      <c r="DO16" s="173" t="str">
        <f t="shared" si="7"/>
        <v/>
      </c>
      <c r="DP16" s="173" t="str">
        <f t="shared" si="7"/>
        <v/>
      </c>
      <c r="DQ16" s="173" t="str">
        <f t="shared" si="7"/>
        <v/>
      </c>
      <c r="DR16" s="173" t="str">
        <f t="shared" si="7"/>
        <v/>
      </c>
      <c r="DS16" s="173" t="str">
        <f t="shared" si="7"/>
        <v/>
      </c>
      <c r="DT16" s="173" t="str">
        <f t="shared" si="7"/>
        <v/>
      </c>
      <c r="DU16" s="173" t="str">
        <f t="shared" si="7"/>
        <v/>
      </c>
      <c r="DV16" s="177" t="str">
        <f t="shared" si="7"/>
        <v/>
      </c>
      <c r="DW16" s="153"/>
      <c r="GF16" s="182"/>
    </row>
    <row r="17" spans="2:188" ht="18" customHeight="1">
      <c r="B17" s="1061"/>
      <c r="C17" s="1074" t="s">
        <v>152</v>
      </c>
      <c r="D17" s="305">
        <f>'様式第14号-2-1（別紙1）'!$K$114</f>
        <v>9566.6666666666661</v>
      </c>
      <c r="E17" s="172">
        <f>IF(E14=3,E14,"")</f>
        <v>3</v>
      </c>
      <c r="F17" s="173">
        <f t="shared" ref="F17:AJ17" si="8">IF(F14=3,F14,"")</f>
        <v>3</v>
      </c>
      <c r="G17" s="173">
        <f t="shared" si="8"/>
        <v>3</v>
      </c>
      <c r="H17" s="173">
        <f t="shared" si="8"/>
        <v>3</v>
      </c>
      <c r="I17" s="173">
        <f t="shared" si="8"/>
        <v>3</v>
      </c>
      <c r="J17" s="173">
        <f t="shared" si="8"/>
        <v>3</v>
      </c>
      <c r="K17" s="173">
        <f t="shared" si="8"/>
        <v>3</v>
      </c>
      <c r="L17" s="173">
        <f t="shared" si="8"/>
        <v>3</v>
      </c>
      <c r="M17" s="173">
        <f t="shared" si="8"/>
        <v>3</v>
      </c>
      <c r="N17" s="173">
        <f t="shared" si="8"/>
        <v>3</v>
      </c>
      <c r="O17" s="173">
        <f t="shared" si="8"/>
        <v>3</v>
      </c>
      <c r="P17" s="173">
        <f t="shared" si="8"/>
        <v>3</v>
      </c>
      <c r="Q17" s="173">
        <f t="shared" si="8"/>
        <v>3</v>
      </c>
      <c r="R17" s="173">
        <f t="shared" si="8"/>
        <v>3</v>
      </c>
      <c r="S17" s="173">
        <f t="shared" si="8"/>
        <v>3</v>
      </c>
      <c r="T17" s="173">
        <f t="shared" si="8"/>
        <v>3</v>
      </c>
      <c r="U17" s="173">
        <f t="shared" si="8"/>
        <v>3</v>
      </c>
      <c r="V17" s="173">
        <f t="shared" si="8"/>
        <v>3</v>
      </c>
      <c r="W17" s="173">
        <f t="shared" si="8"/>
        <v>3</v>
      </c>
      <c r="X17" s="173">
        <f t="shared" si="8"/>
        <v>3</v>
      </c>
      <c r="Y17" s="173">
        <f t="shared" si="8"/>
        <v>3</v>
      </c>
      <c r="Z17" s="173">
        <f t="shared" si="8"/>
        <v>3</v>
      </c>
      <c r="AA17" s="173">
        <f t="shared" si="8"/>
        <v>3</v>
      </c>
      <c r="AB17" s="173">
        <f t="shared" si="8"/>
        <v>3</v>
      </c>
      <c r="AC17" s="173">
        <f t="shared" si="8"/>
        <v>3</v>
      </c>
      <c r="AD17" s="173">
        <f t="shared" si="8"/>
        <v>3</v>
      </c>
      <c r="AE17" s="173">
        <f t="shared" si="8"/>
        <v>3</v>
      </c>
      <c r="AF17" s="173">
        <f t="shared" si="8"/>
        <v>3</v>
      </c>
      <c r="AG17" s="173">
        <f t="shared" si="8"/>
        <v>3</v>
      </c>
      <c r="AH17" s="174">
        <f t="shared" si="8"/>
        <v>3</v>
      </c>
      <c r="AI17" s="172">
        <f t="shared" si="8"/>
        <v>3</v>
      </c>
      <c r="AJ17" s="173">
        <f t="shared" si="8"/>
        <v>3</v>
      </c>
      <c r="AK17" s="173">
        <f t="shared" ref="AK17:BP17" si="9">IF(AK14=3,AK14,"")</f>
        <v>3</v>
      </c>
      <c r="AL17" s="173">
        <f t="shared" si="9"/>
        <v>3</v>
      </c>
      <c r="AM17" s="173" t="str">
        <f t="shared" si="9"/>
        <v/>
      </c>
      <c r="AN17" s="173" t="str">
        <f t="shared" si="9"/>
        <v/>
      </c>
      <c r="AO17" s="173" t="str">
        <f t="shared" si="9"/>
        <v/>
      </c>
      <c r="AP17" s="173" t="str">
        <f t="shared" si="9"/>
        <v/>
      </c>
      <c r="AQ17" s="173" t="str">
        <f t="shared" si="9"/>
        <v/>
      </c>
      <c r="AR17" s="173" t="str">
        <f t="shared" si="9"/>
        <v/>
      </c>
      <c r="AS17" s="173" t="str">
        <f t="shared" si="9"/>
        <v/>
      </c>
      <c r="AT17" s="173" t="str">
        <f t="shared" si="9"/>
        <v/>
      </c>
      <c r="AU17" s="173" t="str">
        <f t="shared" si="9"/>
        <v/>
      </c>
      <c r="AV17" s="173" t="str">
        <f t="shared" si="9"/>
        <v/>
      </c>
      <c r="AW17" s="173" t="str">
        <f t="shared" si="9"/>
        <v/>
      </c>
      <c r="AX17" s="173" t="str">
        <f t="shared" si="9"/>
        <v/>
      </c>
      <c r="AY17" s="173" t="str">
        <f t="shared" si="9"/>
        <v/>
      </c>
      <c r="AZ17" s="173" t="str">
        <f t="shared" si="9"/>
        <v/>
      </c>
      <c r="BA17" s="173" t="str">
        <f t="shared" si="9"/>
        <v/>
      </c>
      <c r="BB17" s="173" t="str">
        <f t="shared" si="9"/>
        <v/>
      </c>
      <c r="BC17" s="173" t="str">
        <f t="shared" si="9"/>
        <v/>
      </c>
      <c r="BD17" s="173" t="str">
        <f t="shared" si="9"/>
        <v/>
      </c>
      <c r="BE17" s="173" t="str">
        <f t="shared" si="9"/>
        <v/>
      </c>
      <c r="BF17" s="173" t="str">
        <f t="shared" si="9"/>
        <v/>
      </c>
      <c r="BG17" s="173" t="str">
        <f t="shared" si="9"/>
        <v/>
      </c>
      <c r="BH17" s="173" t="str">
        <f t="shared" si="9"/>
        <v/>
      </c>
      <c r="BI17" s="173" t="str">
        <f t="shared" si="9"/>
        <v/>
      </c>
      <c r="BJ17" s="173" t="str">
        <f t="shared" si="9"/>
        <v/>
      </c>
      <c r="BK17" s="173" t="str">
        <f t="shared" si="9"/>
        <v/>
      </c>
      <c r="BL17" s="173" t="str">
        <f t="shared" si="9"/>
        <v/>
      </c>
      <c r="BM17" s="174" t="str">
        <f t="shared" si="9"/>
        <v/>
      </c>
      <c r="BN17" s="172" t="str">
        <f t="shared" si="9"/>
        <v/>
      </c>
      <c r="BO17" s="173" t="str">
        <f t="shared" si="9"/>
        <v/>
      </c>
      <c r="BP17" s="173" t="str">
        <f t="shared" si="9"/>
        <v/>
      </c>
      <c r="BQ17" s="173" t="str">
        <f t="shared" ref="BQ17:CV17" si="10">IF(BQ14=3,BQ14,"")</f>
        <v/>
      </c>
      <c r="BR17" s="173" t="str">
        <f t="shared" si="10"/>
        <v/>
      </c>
      <c r="BS17" s="173" t="str">
        <f t="shared" si="10"/>
        <v/>
      </c>
      <c r="BT17" s="173" t="str">
        <f t="shared" si="10"/>
        <v/>
      </c>
      <c r="BU17" s="173" t="str">
        <f t="shared" si="10"/>
        <v/>
      </c>
      <c r="BV17" s="173" t="str">
        <f t="shared" si="10"/>
        <v/>
      </c>
      <c r="BW17" s="173" t="str">
        <f t="shared" si="10"/>
        <v/>
      </c>
      <c r="BX17" s="173" t="str">
        <f t="shared" si="10"/>
        <v/>
      </c>
      <c r="BY17" s="173" t="str">
        <f t="shared" si="10"/>
        <v/>
      </c>
      <c r="BZ17" s="173" t="str">
        <f t="shared" si="10"/>
        <v/>
      </c>
      <c r="CA17" s="173" t="str">
        <f t="shared" si="10"/>
        <v/>
      </c>
      <c r="CB17" s="173" t="str">
        <f t="shared" si="10"/>
        <v/>
      </c>
      <c r="CC17" s="173" t="str">
        <f t="shared" si="10"/>
        <v/>
      </c>
      <c r="CD17" s="173" t="str">
        <f t="shared" si="10"/>
        <v/>
      </c>
      <c r="CE17" s="173" t="str">
        <f t="shared" si="10"/>
        <v/>
      </c>
      <c r="CF17" s="173" t="str">
        <f t="shared" si="10"/>
        <v/>
      </c>
      <c r="CG17" s="173" t="str">
        <f t="shared" si="10"/>
        <v/>
      </c>
      <c r="CH17" s="173" t="str">
        <f t="shared" si="10"/>
        <v/>
      </c>
      <c r="CI17" s="173" t="str">
        <f t="shared" si="10"/>
        <v/>
      </c>
      <c r="CJ17" s="173" t="str">
        <f t="shared" si="10"/>
        <v/>
      </c>
      <c r="CK17" s="173" t="str">
        <f t="shared" si="10"/>
        <v/>
      </c>
      <c r="CL17" s="173" t="str">
        <f t="shared" si="10"/>
        <v/>
      </c>
      <c r="CM17" s="173" t="str">
        <f t="shared" si="10"/>
        <v/>
      </c>
      <c r="CN17" s="173" t="str">
        <f t="shared" si="10"/>
        <v/>
      </c>
      <c r="CO17" s="173" t="str">
        <f t="shared" si="10"/>
        <v/>
      </c>
      <c r="CP17" s="173" t="str">
        <f t="shared" si="10"/>
        <v/>
      </c>
      <c r="CQ17" s="174" t="str">
        <f t="shared" si="10"/>
        <v/>
      </c>
      <c r="CR17" s="172" t="str">
        <f t="shared" si="10"/>
        <v/>
      </c>
      <c r="CS17" s="173" t="str">
        <f t="shared" si="10"/>
        <v/>
      </c>
      <c r="CT17" s="173" t="str">
        <f t="shared" si="10"/>
        <v/>
      </c>
      <c r="CU17" s="173" t="str">
        <f t="shared" si="10"/>
        <v/>
      </c>
      <c r="CV17" s="173" t="str">
        <f t="shared" si="10"/>
        <v/>
      </c>
      <c r="CW17" s="173" t="str">
        <f t="shared" ref="CW17:DV17" si="11">IF(CW14=3,CW14,"")</f>
        <v/>
      </c>
      <c r="CX17" s="173" t="str">
        <f t="shared" si="11"/>
        <v/>
      </c>
      <c r="CY17" s="173" t="str">
        <f t="shared" si="11"/>
        <v/>
      </c>
      <c r="CZ17" s="173" t="str">
        <f t="shared" si="11"/>
        <v/>
      </c>
      <c r="DA17" s="173" t="str">
        <f t="shared" si="11"/>
        <v/>
      </c>
      <c r="DB17" s="173" t="str">
        <f t="shared" si="11"/>
        <v/>
      </c>
      <c r="DC17" s="173" t="str">
        <f t="shared" si="11"/>
        <v/>
      </c>
      <c r="DD17" s="173" t="str">
        <f t="shared" si="11"/>
        <v/>
      </c>
      <c r="DE17" s="173" t="str">
        <f t="shared" si="11"/>
        <v/>
      </c>
      <c r="DF17" s="173" t="str">
        <f t="shared" si="11"/>
        <v/>
      </c>
      <c r="DG17" s="173" t="str">
        <f t="shared" si="11"/>
        <v/>
      </c>
      <c r="DH17" s="173" t="str">
        <f t="shared" si="11"/>
        <v/>
      </c>
      <c r="DI17" s="173" t="str">
        <f t="shared" si="11"/>
        <v/>
      </c>
      <c r="DJ17" s="173" t="str">
        <f t="shared" si="11"/>
        <v/>
      </c>
      <c r="DK17" s="173" t="str">
        <f t="shared" si="11"/>
        <v/>
      </c>
      <c r="DL17" s="173" t="str">
        <f t="shared" si="11"/>
        <v/>
      </c>
      <c r="DM17" s="173" t="str">
        <f t="shared" si="11"/>
        <v/>
      </c>
      <c r="DN17" s="173" t="str">
        <f t="shared" si="11"/>
        <v/>
      </c>
      <c r="DO17" s="173" t="str">
        <f t="shared" si="11"/>
        <v/>
      </c>
      <c r="DP17" s="173" t="str">
        <f t="shared" si="11"/>
        <v/>
      </c>
      <c r="DQ17" s="173" t="str">
        <f t="shared" si="11"/>
        <v/>
      </c>
      <c r="DR17" s="173" t="str">
        <f t="shared" si="11"/>
        <v/>
      </c>
      <c r="DS17" s="173" t="str">
        <f t="shared" si="11"/>
        <v/>
      </c>
      <c r="DT17" s="173" t="str">
        <f t="shared" si="11"/>
        <v/>
      </c>
      <c r="DU17" s="173" t="str">
        <f t="shared" si="11"/>
        <v/>
      </c>
      <c r="DV17" s="177" t="str">
        <f t="shared" si="11"/>
        <v/>
      </c>
      <c r="DW17" s="153"/>
      <c r="GF17" s="182"/>
    </row>
    <row r="18" spans="2:188" ht="18" customHeight="1">
      <c r="B18" s="1061"/>
      <c r="C18" s="1074" t="s">
        <v>153</v>
      </c>
      <c r="D18" s="305">
        <f>'様式第14号-2-1（別紙1）'!$J$114</f>
        <v>8600</v>
      </c>
      <c r="E18" s="172" t="str">
        <f t="shared" ref="E18:AJ18" si="12">IF(E14=4,E14,"")</f>
        <v/>
      </c>
      <c r="F18" s="173" t="str">
        <f t="shared" si="12"/>
        <v/>
      </c>
      <c r="G18" s="173" t="str">
        <f t="shared" si="12"/>
        <v/>
      </c>
      <c r="H18" s="173" t="str">
        <f t="shared" si="12"/>
        <v/>
      </c>
      <c r="I18" s="173" t="str">
        <f t="shared" si="12"/>
        <v/>
      </c>
      <c r="J18" s="173" t="str">
        <f t="shared" si="12"/>
        <v/>
      </c>
      <c r="K18" s="173" t="str">
        <f t="shared" si="12"/>
        <v/>
      </c>
      <c r="L18" s="173" t="str">
        <f t="shared" si="12"/>
        <v/>
      </c>
      <c r="M18" s="173" t="str">
        <f t="shared" si="12"/>
        <v/>
      </c>
      <c r="N18" s="173" t="str">
        <f t="shared" si="12"/>
        <v/>
      </c>
      <c r="O18" s="173" t="str">
        <f t="shared" si="12"/>
        <v/>
      </c>
      <c r="P18" s="173" t="str">
        <f t="shared" si="12"/>
        <v/>
      </c>
      <c r="Q18" s="173" t="str">
        <f t="shared" si="12"/>
        <v/>
      </c>
      <c r="R18" s="173" t="str">
        <f t="shared" si="12"/>
        <v/>
      </c>
      <c r="S18" s="173" t="str">
        <f t="shared" si="12"/>
        <v/>
      </c>
      <c r="T18" s="173" t="str">
        <f t="shared" si="12"/>
        <v/>
      </c>
      <c r="U18" s="173" t="str">
        <f t="shared" si="12"/>
        <v/>
      </c>
      <c r="V18" s="173" t="str">
        <f t="shared" si="12"/>
        <v/>
      </c>
      <c r="W18" s="173" t="str">
        <f t="shared" si="12"/>
        <v/>
      </c>
      <c r="X18" s="173" t="str">
        <f t="shared" si="12"/>
        <v/>
      </c>
      <c r="Y18" s="173" t="str">
        <f t="shared" si="12"/>
        <v/>
      </c>
      <c r="Z18" s="173" t="str">
        <f t="shared" si="12"/>
        <v/>
      </c>
      <c r="AA18" s="173" t="str">
        <f t="shared" si="12"/>
        <v/>
      </c>
      <c r="AB18" s="173" t="str">
        <f t="shared" si="12"/>
        <v/>
      </c>
      <c r="AC18" s="173" t="str">
        <f t="shared" si="12"/>
        <v/>
      </c>
      <c r="AD18" s="173" t="str">
        <f t="shared" si="12"/>
        <v/>
      </c>
      <c r="AE18" s="173" t="str">
        <f t="shared" si="12"/>
        <v/>
      </c>
      <c r="AF18" s="173" t="str">
        <f t="shared" si="12"/>
        <v/>
      </c>
      <c r="AG18" s="173" t="str">
        <f t="shared" si="12"/>
        <v/>
      </c>
      <c r="AH18" s="174" t="str">
        <f t="shared" si="12"/>
        <v/>
      </c>
      <c r="AI18" s="172" t="str">
        <f t="shared" si="12"/>
        <v/>
      </c>
      <c r="AJ18" s="173" t="str">
        <f t="shared" si="12"/>
        <v/>
      </c>
      <c r="AK18" s="173" t="str">
        <f t="shared" ref="AK18:BP18" si="13">IF(AK14=4,AK14,"")</f>
        <v/>
      </c>
      <c r="AL18" s="173" t="str">
        <f t="shared" si="13"/>
        <v/>
      </c>
      <c r="AM18" s="173">
        <f t="shared" si="13"/>
        <v>4</v>
      </c>
      <c r="AN18" s="173">
        <f t="shared" si="13"/>
        <v>4</v>
      </c>
      <c r="AO18" s="173">
        <f t="shared" si="13"/>
        <v>4</v>
      </c>
      <c r="AP18" s="173">
        <f t="shared" si="13"/>
        <v>4</v>
      </c>
      <c r="AQ18" s="173">
        <f t="shared" si="13"/>
        <v>4</v>
      </c>
      <c r="AR18" s="173">
        <f t="shared" si="13"/>
        <v>4</v>
      </c>
      <c r="AS18" s="173">
        <f t="shared" si="13"/>
        <v>4</v>
      </c>
      <c r="AT18" s="173">
        <f t="shared" si="13"/>
        <v>4</v>
      </c>
      <c r="AU18" s="173">
        <f t="shared" si="13"/>
        <v>4</v>
      </c>
      <c r="AV18" s="173">
        <f t="shared" si="13"/>
        <v>4</v>
      </c>
      <c r="AW18" s="173">
        <f t="shared" si="13"/>
        <v>4</v>
      </c>
      <c r="AX18" s="173">
        <f t="shared" si="13"/>
        <v>4</v>
      </c>
      <c r="AY18" s="173">
        <f t="shared" si="13"/>
        <v>4</v>
      </c>
      <c r="AZ18" s="173">
        <f t="shared" si="13"/>
        <v>4</v>
      </c>
      <c r="BA18" s="173">
        <f t="shared" si="13"/>
        <v>4</v>
      </c>
      <c r="BB18" s="173">
        <f t="shared" si="13"/>
        <v>4</v>
      </c>
      <c r="BC18" s="173">
        <f t="shared" si="13"/>
        <v>4</v>
      </c>
      <c r="BD18" s="173">
        <f t="shared" si="13"/>
        <v>4</v>
      </c>
      <c r="BE18" s="173">
        <f t="shared" si="13"/>
        <v>4</v>
      </c>
      <c r="BF18" s="173">
        <f t="shared" si="13"/>
        <v>4</v>
      </c>
      <c r="BG18" s="173">
        <f t="shared" si="13"/>
        <v>4</v>
      </c>
      <c r="BH18" s="173">
        <f t="shared" si="13"/>
        <v>4</v>
      </c>
      <c r="BI18" s="173">
        <f t="shared" si="13"/>
        <v>4</v>
      </c>
      <c r="BJ18" s="173">
        <f t="shared" si="13"/>
        <v>4</v>
      </c>
      <c r="BK18" s="173">
        <f t="shared" si="13"/>
        <v>4</v>
      </c>
      <c r="BL18" s="173">
        <f t="shared" si="13"/>
        <v>4</v>
      </c>
      <c r="BM18" s="174">
        <f t="shared" si="13"/>
        <v>4</v>
      </c>
      <c r="BN18" s="172">
        <f t="shared" si="13"/>
        <v>4</v>
      </c>
      <c r="BO18" s="173">
        <f t="shared" si="13"/>
        <v>4</v>
      </c>
      <c r="BP18" s="173">
        <f t="shared" si="13"/>
        <v>4</v>
      </c>
      <c r="BQ18" s="173">
        <f t="shared" ref="BQ18:CV18" si="14">IF(BQ14=4,BQ14,"")</f>
        <v>4</v>
      </c>
      <c r="BR18" s="173">
        <f t="shared" si="14"/>
        <v>4</v>
      </c>
      <c r="BS18" s="173">
        <f t="shared" si="14"/>
        <v>4</v>
      </c>
      <c r="BT18" s="173">
        <f t="shared" si="14"/>
        <v>4</v>
      </c>
      <c r="BU18" s="173">
        <f t="shared" si="14"/>
        <v>4</v>
      </c>
      <c r="BV18" s="173">
        <f t="shared" si="14"/>
        <v>4</v>
      </c>
      <c r="BW18" s="173">
        <f t="shared" si="14"/>
        <v>4</v>
      </c>
      <c r="BX18" s="173">
        <f t="shared" si="14"/>
        <v>4</v>
      </c>
      <c r="BY18" s="173">
        <f t="shared" si="14"/>
        <v>4</v>
      </c>
      <c r="BZ18" s="173">
        <f t="shared" si="14"/>
        <v>4</v>
      </c>
      <c r="CA18" s="173" t="str">
        <f t="shared" si="14"/>
        <v/>
      </c>
      <c r="CB18" s="173" t="str">
        <f t="shared" si="14"/>
        <v/>
      </c>
      <c r="CC18" s="173" t="str">
        <f t="shared" si="14"/>
        <v/>
      </c>
      <c r="CD18" s="173" t="str">
        <f t="shared" si="14"/>
        <v/>
      </c>
      <c r="CE18" s="173" t="str">
        <f t="shared" si="14"/>
        <v/>
      </c>
      <c r="CF18" s="173" t="str">
        <f t="shared" si="14"/>
        <v/>
      </c>
      <c r="CG18" s="173" t="str">
        <f t="shared" si="14"/>
        <v/>
      </c>
      <c r="CH18" s="173" t="str">
        <f t="shared" si="14"/>
        <v/>
      </c>
      <c r="CI18" s="173" t="str">
        <f t="shared" si="14"/>
        <v/>
      </c>
      <c r="CJ18" s="173" t="str">
        <f t="shared" si="14"/>
        <v/>
      </c>
      <c r="CK18" s="173" t="str">
        <f t="shared" si="14"/>
        <v/>
      </c>
      <c r="CL18" s="173" t="str">
        <f t="shared" si="14"/>
        <v/>
      </c>
      <c r="CM18" s="173" t="str">
        <f t="shared" si="14"/>
        <v/>
      </c>
      <c r="CN18" s="173" t="str">
        <f t="shared" si="14"/>
        <v/>
      </c>
      <c r="CO18" s="173" t="str">
        <f t="shared" si="14"/>
        <v/>
      </c>
      <c r="CP18" s="173" t="str">
        <f t="shared" si="14"/>
        <v/>
      </c>
      <c r="CQ18" s="174" t="str">
        <f t="shared" si="14"/>
        <v/>
      </c>
      <c r="CR18" s="172" t="str">
        <f t="shared" si="14"/>
        <v/>
      </c>
      <c r="CS18" s="173" t="str">
        <f t="shared" si="14"/>
        <v/>
      </c>
      <c r="CT18" s="173" t="str">
        <f t="shared" si="14"/>
        <v/>
      </c>
      <c r="CU18" s="173" t="str">
        <f t="shared" si="14"/>
        <v/>
      </c>
      <c r="CV18" s="173" t="str">
        <f t="shared" si="14"/>
        <v/>
      </c>
      <c r="CW18" s="173" t="str">
        <f t="shared" ref="CW18:DV18" si="15">IF(CW14=4,CW14,"")</f>
        <v/>
      </c>
      <c r="CX18" s="173" t="str">
        <f t="shared" si="15"/>
        <v/>
      </c>
      <c r="CY18" s="173" t="str">
        <f t="shared" si="15"/>
        <v/>
      </c>
      <c r="CZ18" s="173" t="str">
        <f t="shared" si="15"/>
        <v/>
      </c>
      <c r="DA18" s="173" t="str">
        <f t="shared" si="15"/>
        <v/>
      </c>
      <c r="DB18" s="173" t="str">
        <f t="shared" si="15"/>
        <v/>
      </c>
      <c r="DC18" s="173" t="str">
        <f t="shared" si="15"/>
        <v/>
      </c>
      <c r="DD18" s="173" t="str">
        <f t="shared" si="15"/>
        <v/>
      </c>
      <c r="DE18" s="173" t="str">
        <f t="shared" si="15"/>
        <v/>
      </c>
      <c r="DF18" s="173" t="str">
        <f t="shared" si="15"/>
        <v/>
      </c>
      <c r="DG18" s="173" t="str">
        <f t="shared" si="15"/>
        <v/>
      </c>
      <c r="DH18" s="173" t="str">
        <f t="shared" si="15"/>
        <v/>
      </c>
      <c r="DI18" s="173" t="str">
        <f t="shared" si="15"/>
        <v/>
      </c>
      <c r="DJ18" s="173" t="str">
        <f t="shared" si="15"/>
        <v/>
      </c>
      <c r="DK18" s="173" t="str">
        <f t="shared" si="15"/>
        <v/>
      </c>
      <c r="DL18" s="173" t="str">
        <f t="shared" si="15"/>
        <v/>
      </c>
      <c r="DM18" s="173" t="str">
        <f t="shared" si="15"/>
        <v/>
      </c>
      <c r="DN18" s="173" t="str">
        <f t="shared" si="15"/>
        <v/>
      </c>
      <c r="DO18" s="173" t="str">
        <f t="shared" si="15"/>
        <v/>
      </c>
      <c r="DP18" s="173" t="str">
        <f t="shared" si="15"/>
        <v/>
      </c>
      <c r="DQ18" s="173" t="str">
        <f t="shared" si="15"/>
        <v/>
      </c>
      <c r="DR18" s="173" t="str">
        <f t="shared" si="15"/>
        <v/>
      </c>
      <c r="DS18" s="173" t="str">
        <f t="shared" si="15"/>
        <v/>
      </c>
      <c r="DT18" s="173" t="str">
        <f t="shared" si="15"/>
        <v/>
      </c>
      <c r="DU18" s="173" t="str">
        <f t="shared" si="15"/>
        <v/>
      </c>
      <c r="DV18" s="177" t="str">
        <f t="shared" si="15"/>
        <v/>
      </c>
      <c r="DW18" s="153"/>
      <c r="GF18" s="182"/>
    </row>
    <row r="19" spans="2:188" ht="18" customHeight="1">
      <c r="B19" s="1061"/>
      <c r="C19" s="1074" t="s">
        <v>154</v>
      </c>
      <c r="D19" s="305">
        <f>'様式第14号-2-1（別紙1）'!$I$114</f>
        <v>7633.333333333333</v>
      </c>
      <c r="E19" s="172" t="str">
        <f t="shared" ref="E19:AJ19" si="16">IF(E14=5,E14,"")</f>
        <v/>
      </c>
      <c r="F19" s="173" t="str">
        <f t="shared" si="16"/>
        <v/>
      </c>
      <c r="G19" s="173" t="str">
        <f t="shared" si="16"/>
        <v/>
      </c>
      <c r="H19" s="173" t="str">
        <f t="shared" si="16"/>
        <v/>
      </c>
      <c r="I19" s="173" t="str">
        <f t="shared" si="16"/>
        <v/>
      </c>
      <c r="J19" s="173" t="str">
        <f t="shared" si="16"/>
        <v/>
      </c>
      <c r="K19" s="173" t="str">
        <f t="shared" si="16"/>
        <v/>
      </c>
      <c r="L19" s="173" t="str">
        <f t="shared" si="16"/>
        <v/>
      </c>
      <c r="M19" s="173" t="str">
        <f t="shared" si="16"/>
        <v/>
      </c>
      <c r="N19" s="173" t="str">
        <f t="shared" si="16"/>
        <v/>
      </c>
      <c r="O19" s="173" t="str">
        <f t="shared" si="16"/>
        <v/>
      </c>
      <c r="P19" s="173" t="str">
        <f t="shared" si="16"/>
        <v/>
      </c>
      <c r="Q19" s="173" t="str">
        <f t="shared" si="16"/>
        <v/>
      </c>
      <c r="R19" s="173" t="str">
        <f t="shared" si="16"/>
        <v/>
      </c>
      <c r="S19" s="173" t="str">
        <f t="shared" si="16"/>
        <v/>
      </c>
      <c r="T19" s="173" t="str">
        <f t="shared" si="16"/>
        <v/>
      </c>
      <c r="U19" s="173" t="str">
        <f t="shared" si="16"/>
        <v/>
      </c>
      <c r="V19" s="173" t="str">
        <f t="shared" si="16"/>
        <v/>
      </c>
      <c r="W19" s="173" t="str">
        <f t="shared" si="16"/>
        <v/>
      </c>
      <c r="X19" s="173" t="str">
        <f t="shared" si="16"/>
        <v/>
      </c>
      <c r="Y19" s="173" t="str">
        <f t="shared" si="16"/>
        <v/>
      </c>
      <c r="Z19" s="173" t="str">
        <f t="shared" si="16"/>
        <v/>
      </c>
      <c r="AA19" s="173" t="str">
        <f t="shared" si="16"/>
        <v/>
      </c>
      <c r="AB19" s="173" t="str">
        <f t="shared" si="16"/>
        <v/>
      </c>
      <c r="AC19" s="173" t="str">
        <f t="shared" si="16"/>
        <v/>
      </c>
      <c r="AD19" s="173" t="str">
        <f t="shared" si="16"/>
        <v/>
      </c>
      <c r="AE19" s="173" t="str">
        <f t="shared" si="16"/>
        <v/>
      </c>
      <c r="AF19" s="173" t="str">
        <f t="shared" si="16"/>
        <v/>
      </c>
      <c r="AG19" s="173" t="str">
        <f t="shared" si="16"/>
        <v/>
      </c>
      <c r="AH19" s="174" t="str">
        <f t="shared" si="16"/>
        <v/>
      </c>
      <c r="AI19" s="172" t="str">
        <f t="shared" si="16"/>
        <v/>
      </c>
      <c r="AJ19" s="173" t="str">
        <f t="shared" si="16"/>
        <v/>
      </c>
      <c r="AK19" s="173" t="str">
        <f t="shared" ref="AK19:BP19" si="17">IF(AK14=5,AK14,"")</f>
        <v/>
      </c>
      <c r="AL19" s="173" t="str">
        <f t="shared" si="17"/>
        <v/>
      </c>
      <c r="AM19" s="173" t="str">
        <f t="shared" si="17"/>
        <v/>
      </c>
      <c r="AN19" s="173" t="str">
        <f t="shared" si="17"/>
        <v/>
      </c>
      <c r="AO19" s="173" t="str">
        <f t="shared" si="17"/>
        <v/>
      </c>
      <c r="AP19" s="173" t="str">
        <f t="shared" si="17"/>
        <v/>
      </c>
      <c r="AQ19" s="173" t="str">
        <f t="shared" si="17"/>
        <v/>
      </c>
      <c r="AR19" s="173" t="str">
        <f t="shared" si="17"/>
        <v/>
      </c>
      <c r="AS19" s="173" t="str">
        <f t="shared" si="17"/>
        <v/>
      </c>
      <c r="AT19" s="173" t="str">
        <f t="shared" si="17"/>
        <v/>
      </c>
      <c r="AU19" s="173" t="str">
        <f t="shared" si="17"/>
        <v/>
      </c>
      <c r="AV19" s="173" t="str">
        <f t="shared" si="17"/>
        <v/>
      </c>
      <c r="AW19" s="173" t="str">
        <f t="shared" si="17"/>
        <v/>
      </c>
      <c r="AX19" s="173" t="str">
        <f t="shared" si="17"/>
        <v/>
      </c>
      <c r="AY19" s="173" t="str">
        <f t="shared" si="17"/>
        <v/>
      </c>
      <c r="AZ19" s="173" t="str">
        <f t="shared" si="17"/>
        <v/>
      </c>
      <c r="BA19" s="173" t="str">
        <f t="shared" si="17"/>
        <v/>
      </c>
      <c r="BB19" s="173" t="str">
        <f t="shared" si="17"/>
        <v/>
      </c>
      <c r="BC19" s="173" t="str">
        <f t="shared" si="17"/>
        <v/>
      </c>
      <c r="BD19" s="173" t="str">
        <f t="shared" si="17"/>
        <v/>
      </c>
      <c r="BE19" s="173" t="str">
        <f t="shared" si="17"/>
        <v/>
      </c>
      <c r="BF19" s="173" t="str">
        <f t="shared" si="17"/>
        <v/>
      </c>
      <c r="BG19" s="173" t="str">
        <f t="shared" si="17"/>
        <v/>
      </c>
      <c r="BH19" s="173" t="str">
        <f t="shared" si="17"/>
        <v/>
      </c>
      <c r="BI19" s="173" t="str">
        <f t="shared" si="17"/>
        <v/>
      </c>
      <c r="BJ19" s="173" t="str">
        <f t="shared" si="17"/>
        <v/>
      </c>
      <c r="BK19" s="173" t="str">
        <f t="shared" si="17"/>
        <v/>
      </c>
      <c r="BL19" s="173" t="str">
        <f t="shared" si="17"/>
        <v/>
      </c>
      <c r="BM19" s="174" t="str">
        <f t="shared" si="17"/>
        <v/>
      </c>
      <c r="BN19" s="172" t="str">
        <f t="shared" si="17"/>
        <v/>
      </c>
      <c r="BO19" s="173" t="str">
        <f t="shared" si="17"/>
        <v/>
      </c>
      <c r="BP19" s="173" t="str">
        <f t="shared" si="17"/>
        <v/>
      </c>
      <c r="BQ19" s="173" t="str">
        <f t="shared" ref="BQ19:CV19" si="18">IF(BQ14=5,BQ14,"")</f>
        <v/>
      </c>
      <c r="BR19" s="173" t="str">
        <f t="shared" si="18"/>
        <v/>
      </c>
      <c r="BS19" s="173" t="str">
        <f t="shared" si="18"/>
        <v/>
      </c>
      <c r="BT19" s="173" t="str">
        <f t="shared" si="18"/>
        <v/>
      </c>
      <c r="BU19" s="173" t="str">
        <f t="shared" si="18"/>
        <v/>
      </c>
      <c r="BV19" s="173" t="str">
        <f t="shared" si="18"/>
        <v/>
      </c>
      <c r="BW19" s="173" t="str">
        <f t="shared" si="18"/>
        <v/>
      </c>
      <c r="BX19" s="173" t="str">
        <f t="shared" si="18"/>
        <v/>
      </c>
      <c r="BY19" s="173" t="str">
        <f t="shared" si="18"/>
        <v/>
      </c>
      <c r="BZ19" s="173" t="str">
        <f t="shared" si="18"/>
        <v/>
      </c>
      <c r="CA19" s="173">
        <f t="shared" si="18"/>
        <v>5</v>
      </c>
      <c r="CB19" s="173">
        <f t="shared" si="18"/>
        <v>5</v>
      </c>
      <c r="CC19" s="173">
        <f t="shared" si="18"/>
        <v>5</v>
      </c>
      <c r="CD19" s="173">
        <f t="shared" si="18"/>
        <v>5</v>
      </c>
      <c r="CE19" s="173">
        <f t="shared" si="18"/>
        <v>5</v>
      </c>
      <c r="CF19" s="173">
        <f t="shared" si="18"/>
        <v>5</v>
      </c>
      <c r="CG19" s="173">
        <f t="shared" si="18"/>
        <v>5</v>
      </c>
      <c r="CH19" s="173">
        <f t="shared" si="18"/>
        <v>5</v>
      </c>
      <c r="CI19" s="173">
        <f t="shared" si="18"/>
        <v>5</v>
      </c>
      <c r="CJ19" s="173">
        <f t="shared" si="18"/>
        <v>5</v>
      </c>
      <c r="CK19" s="173">
        <f t="shared" si="18"/>
        <v>5</v>
      </c>
      <c r="CL19" s="173">
        <f t="shared" si="18"/>
        <v>5</v>
      </c>
      <c r="CM19" s="173">
        <f t="shared" si="18"/>
        <v>5</v>
      </c>
      <c r="CN19" s="173">
        <f t="shared" si="18"/>
        <v>5</v>
      </c>
      <c r="CO19" s="173">
        <f t="shared" si="18"/>
        <v>5</v>
      </c>
      <c r="CP19" s="173">
        <f t="shared" si="18"/>
        <v>5</v>
      </c>
      <c r="CQ19" s="174">
        <f t="shared" si="18"/>
        <v>5</v>
      </c>
      <c r="CR19" s="172">
        <f t="shared" si="18"/>
        <v>5</v>
      </c>
      <c r="CS19" s="173">
        <f t="shared" si="18"/>
        <v>5</v>
      </c>
      <c r="CT19" s="173">
        <f t="shared" si="18"/>
        <v>5</v>
      </c>
      <c r="CU19" s="173">
        <f t="shared" si="18"/>
        <v>5</v>
      </c>
      <c r="CV19" s="173">
        <f t="shared" si="18"/>
        <v>5</v>
      </c>
      <c r="CW19" s="173">
        <f t="shared" ref="CW19:DV19" si="19">IF(CW14=5,CW14,"")</f>
        <v>5</v>
      </c>
      <c r="CX19" s="173">
        <f t="shared" si="19"/>
        <v>5</v>
      </c>
      <c r="CY19" s="173">
        <f t="shared" si="19"/>
        <v>5</v>
      </c>
      <c r="CZ19" s="173">
        <f t="shared" si="19"/>
        <v>5</v>
      </c>
      <c r="DA19" s="173">
        <f t="shared" si="19"/>
        <v>5</v>
      </c>
      <c r="DB19" s="173">
        <f t="shared" si="19"/>
        <v>5</v>
      </c>
      <c r="DC19" s="173">
        <f t="shared" si="19"/>
        <v>5</v>
      </c>
      <c r="DD19" s="173">
        <f t="shared" si="19"/>
        <v>5</v>
      </c>
      <c r="DE19" s="173">
        <f t="shared" si="19"/>
        <v>5</v>
      </c>
      <c r="DF19" s="173">
        <f t="shared" si="19"/>
        <v>5</v>
      </c>
      <c r="DG19" s="173">
        <f t="shared" si="19"/>
        <v>5</v>
      </c>
      <c r="DH19" s="173">
        <f t="shared" si="19"/>
        <v>5</v>
      </c>
      <c r="DI19" s="173" t="str">
        <f t="shared" si="19"/>
        <v/>
      </c>
      <c r="DJ19" s="173" t="str">
        <f t="shared" si="19"/>
        <v/>
      </c>
      <c r="DK19" s="173" t="str">
        <f t="shared" si="19"/>
        <v/>
      </c>
      <c r="DL19" s="173" t="str">
        <f t="shared" si="19"/>
        <v/>
      </c>
      <c r="DM19" s="173" t="str">
        <f t="shared" si="19"/>
        <v/>
      </c>
      <c r="DN19" s="173" t="str">
        <f t="shared" si="19"/>
        <v/>
      </c>
      <c r="DO19" s="173" t="str">
        <f t="shared" si="19"/>
        <v/>
      </c>
      <c r="DP19" s="173" t="str">
        <f t="shared" si="19"/>
        <v/>
      </c>
      <c r="DQ19" s="173" t="str">
        <f t="shared" si="19"/>
        <v/>
      </c>
      <c r="DR19" s="173" t="str">
        <f t="shared" si="19"/>
        <v/>
      </c>
      <c r="DS19" s="173" t="str">
        <f t="shared" si="19"/>
        <v/>
      </c>
      <c r="DT19" s="173" t="str">
        <f t="shared" si="19"/>
        <v/>
      </c>
      <c r="DU19" s="173" t="str">
        <f t="shared" si="19"/>
        <v/>
      </c>
      <c r="DV19" s="177" t="str">
        <f t="shared" si="19"/>
        <v/>
      </c>
      <c r="DW19" s="153"/>
      <c r="GF19" s="182"/>
    </row>
    <row r="20" spans="2:188" ht="18" customHeight="1">
      <c r="B20" s="1061"/>
      <c r="C20" s="1074" t="s">
        <v>155</v>
      </c>
      <c r="D20" s="305">
        <f>'様式第14号-2-1（別紙1）'!$H$114</f>
        <v>6666.6666666666661</v>
      </c>
      <c r="E20" s="172" t="str">
        <f t="shared" ref="E20:AJ20" si="20">IF(E14=6,E14,"")</f>
        <v/>
      </c>
      <c r="F20" s="173" t="str">
        <f t="shared" si="20"/>
        <v/>
      </c>
      <c r="G20" s="173" t="str">
        <f t="shared" si="20"/>
        <v/>
      </c>
      <c r="H20" s="173" t="str">
        <f t="shared" si="20"/>
        <v/>
      </c>
      <c r="I20" s="173" t="str">
        <f t="shared" si="20"/>
        <v/>
      </c>
      <c r="J20" s="173" t="str">
        <f t="shared" si="20"/>
        <v/>
      </c>
      <c r="K20" s="173" t="str">
        <f t="shared" si="20"/>
        <v/>
      </c>
      <c r="L20" s="173" t="str">
        <f t="shared" si="20"/>
        <v/>
      </c>
      <c r="M20" s="173" t="str">
        <f t="shared" si="20"/>
        <v/>
      </c>
      <c r="N20" s="173" t="str">
        <f t="shared" si="20"/>
        <v/>
      </c>
      <c r="O20" s="173" t="str">
        <f t="shared" si="20"/>
        <v/>
      </c>
      <c r="P20" s="173" t="str">
        <f t="shared" si="20"/>
        <v/>
      </c>
      <c r="Q20" s="173" t="str">
        <f t="shared" si="20"/>
        <v/>
      </c>
      <c r="R20" s="173" t="str">
        <f t="shared" si="20"/>
        <v/>
      </c>
      <c r="S20" s="173" t="str">
        <f t="shared" si="20"/>
        <v/>
      </c>
      <c r="T20" s="173" t="str">
        <f t="shared" si="20"/>
        <v/>
      </c>
      <c r="U20" s="173" t="str">
        <f t="shared" si="20"/>
        <v/>
      </c>
      <c r="V20" s="173" t="str">
        <f t="shared" si="20"/>
        <v/>
      </c>
      <c r="W20" s="173" t="str">
        <f t="shared" si="20"/>
        <v/>
      </c>
      <c r="X20" s="173" t="str">
        <f t="shared" si="20"/>
        <v/>
      </c>
      <c r="Y20" s="173" t="str">
        <f t="shared" si="20"/>
        <v/>
      </c>
      <c r="Z20" s="173" t="str">
        <f t="shared" si="20"/>
        <v/>
      </c>
      <c r="AA20" s="173" t="str">
        <f t="shared" si="20"/>
        <v/>
      </c>
      <c r="AB20" s="173" t="str">
        <f t="shared" si="20"/>
        <v/>
      </c>
      <c r="AC20" s="173" t="str">
        <f t="shared" si="20"/>
        <v/>
      </c>
      <c r="AD20" s="173" t="str">
        <f t="shared" si="20"/>
        <v/>
      </c>
      <c r="AE20" s="173" t="str">
        <f t="shared" si="20"/>
        <v/>
      </c>
      <c r="AF20" s="173" t="str">
        <f t="shared" si="20"/>
        <v/>
      </c>
      <c r="AG20" s="173" t="str">
        <f t="shared" si="20"/>
        <v/>
      </c>
      <c r="AH20" s="174" t="str">
        <f t="shared" si="20"/>
        <v/>
      </c>
      <c r="AI20" s="172" t="str">
        <f t="shared" si="20"/>
        <v/>
      </c>
      <c r="AJ20" s="173" t="str">
        <f t="shared" si="20"/>
        <v/>
      </c>
      <c r="AK20" s="173" t="str">
        <f t="shared" ref="AK20:BP20" si="21">IF(AK14=6,AK14,"")</f>
        <v/>
      </c>
      <c r="AL20" s="173" t="str">
        <f t="shared" si="21"/>
        <v/>
      </c>
      <c r="AM20" s="173" t="str">
        <f t="shared" si="21"/>
        <v/>
      </c>
      <c r="AN20" s="173" t="str">
        <f t="shared" si="21"/>
        <v/>
      </c>
      <c r="AO20" s="173" t="str">
        <f t="shared" si="21"/>
        <v/>
      </c>
      <c r="AP20" s="173" t="str">
        <f t="shared" si="21"/>
        <v/>
      </c>
      <c r="AQ20" s="173" t="str">
        <f t="shared" si="21"/>
        <v/>
      </c>
      <c r="AR20" s="173" t="str">
        <f t="shared" si="21"/>
        <v/>
      </c>
      <c r="AS20" s="173" t="str">
        <f t="shared" si="21"/>
        <v/>
      </c>
      <c r="AT20" s="173" t="str">
        <f t="shared" si="21"/>
        <v/>
      </c>
      <c r="AU20" s="173" t="str">
        <f t="shared" si="21"/>
        <v/>
      </c>
      <c r="AV20" s="173" t="str">
        <f t="shared" si="21"/>
        <v/>
      </c>
      <c r="AW20" s="173" t="str">
        <f t="shared" si="21"/>
        <v/>
      </c>
      <c r="AX20" s="173" t="str">
        <f t="shared" si="21"/>
        <v/>
      </c>
      <c r="AY20" s="173" t="str">
        <f t="shared" si="21"/>
        <v/>
      </c>
      <c r="AZ20" s="173" t="str">
        <f t="shared" si="21"/>
        <v/>
      </c>
      <c r="BA20" s="173" t="str">
        <f t="shared" si="21"/>
        <v/>
      </c>
      <c r="BB20" s="173" t="str">
        <f t="shared" si="21"/>
        <v/>
      </c>
      <c r="BC20" s="173" t="str">
        <f t="shared" si="21"/>
        <v/>
      </c>
      <c r="BD20" s="173" t="str">
        <f t="shared" si="21"/>
        <v/>
      </c>
      <c r="BE20" s="173" t="str">
        <f t="shared" si="21"/>
        <v/>
      </c>
      <c r="BF20" s="173" t="str">
        <f t="shared" si="21"/>
        <v/>
      </c>
      <c r="BG20" s="173" t="str">
        <f t="shared" si="21"/>
        <v/>
      </c>
      <c r="BH20" s="173" t="str">
        <f t="shared" si="21"/>
        <v/>
      </c>
      <c r="BI20" s="173" t="str">
        <f t="shared" si="21"/>
        <v/>
      </c>
      <c r="BJ20" s="173" t="str">
        <f t="shared" si="21"/>
        <v/>
      </c>
      <c r="BK20" s="173" t="str">
        <f t="shared" si="21"/>
        <v/>
      </c>
      <c r="BL20" s="173" t="str">
        <f t="shared" si="21"/>
        <v/>
      </c>
      <c r="BM20" s="174" t="str">
        <f t="shared" si="21"/>
        <v/>
      </c>
      <c r="BN20" s="172" t="str">
        <f t="shared" si="21"/>
        <v/>
      </c>
      <c r="BO20" s="173" t="str">
        <f t="shared" si="21"/>
        <v/>
      </c>
      <c r="BP20" s="173" t="str">
        <f t="shared" si="21"/>
        <v/>
      </c>
      <c r="BQ20" s="173" t="str">
        <f t="shared" ref="BQ20:CV20" si="22">IF(BQ14=6,BQ14,"")</f>
        <v/>
      </c>
      <c r="BR20" s="173" t="str">
        <f t="shared" si="22"/>
        <v/>
      </c>
      <c r="BS20" s="173" t="str">
        <f t="shared" si="22"/>
        <v/>
      </c>
      <c r="BT20" s="173" t="str">
        <f t="shared" si="22"/>
        <v/>
      </c>
      <c r="BU20" s="173" t="str">
        <f t="shared" si="22"/>
        <v/>
      </c>
      <c r="BV20" s="173" t="str">
        <f t="shared" si="22"/>
        <v/>
      </c>
      <c r="BW20" s="173" t="str">
        <f t="shared" si="22"/>
        <v/>
      </c>
      <c r="BX20" s="173" t="str">
        <f t="shared" si="22"/>
        <v/>
      </c>
      <c r="BY20" s="173" t="str">
        <f t="shared" si="22"/>
        <v/>
      </c>
      <c r="BZ20" s="173" t="str">
        <f t="shared" si="22"/>
        <v/>
      </c>
      <c r="CA20" s="173" t="str">
        <f t="shared" si="22"/>
        <v/>
      </c>
      <c r="CB20" s="173" t="str">
        <f t="shared" si="22"/>
        <v/>
      </c>
      <c r="CC20" s="173" t="str">
        <f t="shared" si="22"/>
        <v/>
      </c>
      <c r="CD20" s="173" t="str">
        <f t="shared" si="22"/>
        <v/>
      </c>
      <c r="CE20" s="173" t="str">
        <f t="shared" si="22"/>
        <v/>
      </c>
      <c r="CF20" s="173" t="str">
        <f t="shared" si="22"/>
        <v/>
      </c>
      <c r="CG20" s="173" t="str">
        <f t="shared" si="22"/>
        <v/>
      </c>
      <c r="CH20" s="173" t="str">
        <f t="shared" si="22"/>
        <v/>
      </c>
      <c r="CI20" s="173" t="str">
        <f t="shared" si="22"/>
        <v/>
      </c>
      <c r="CJ20" s="173" t="str">
        <f t="shared" si="22"/>
        <v/>
      </c>
      <c r="CK20" s="173" t="str">
        <f t="shared" si="22"/>
        <v/>
      </c>
      <c r="CL20" s="173" t="str">
        <f t="shared" si="22"/>
        <v/>
      </c>
      <c r="CM20" s="173" t="str">
        <f t="shared" si="22"/>
        <v/>
      </c>
      <c r="CN20" s="173" t="str">
        <f t="shared" si="22"/>
        <v/>
      </c>
      <c r="CO20" s="173" t="str">
        <f t="shared" si="22"/>
        <v/>
      </c>
      <c r="CP20" s="173" t="str">
        <f t="shared" si="22"/>
        <v/>
      </c>
      <c r="CQ20" s="174" t="str">
        <f t="shared" si="22"/>
        <v/>
      </c>
      <c r="CR20" s="172" t="str">
        <f t="shared" si="22"/>
        <v/>
      </c>
      <c r="CS20" s="173" t="str">
        <f t="shared" si="22"/>
        <v/>
      </c>
      <c r="CT20" s="173" t="str">
        <f t="shared" si="22"/>
        <v/>
      </c>
      <c r="CU20" s="173" t="str">
        <f t="shared" si="22"/>
        <v/>
      </c>
      <c r="CV20" s="173" t="str">
        <f t="shared" si="22"/>
        <v/>
      </c>
      <c r="CW20" s="173" t="str">
        <f t="shared" ref="CW20:DV20" si="23">IF(CW14=6,CW14,"")</f>
        <v/>
      </c>
      <c r="CX20" s="173" t="str">
        <f t="shared" si="23"/>
        <v/>
      </c>
      <c r="CY20" s="173" t="str">
        <f t="shared" si="23"/>
        <v/>
      </c>
      <c r="CZ20" s="173" t="str">
        <f t="shared" si="23"/>
        <v/>
      </c>
      <c r="DA20" s="173" t="str">
        <f t="shared" si="23"/>
        <v/>
      </c>
      <c r="DB20" s="173" t="str">
        <f t="shared" si="23"/>
        <v/>
      </c>
      <c r="DC20" s="173" t="str">
        <f t="shared" si="23"/>
        <v/>
      </c>
      <c r="DD20" s="173" t="str">
        <f t="shared" si="23"/>
        <v/>
      </c>
      <c r="DE20" s="173" t="str">
        <f t="shared" si="23"/>
        <v/>
      </c>
      <c r="DF20" s="173" t="str">
        <f t="shared" si="23"/>
        <v/>
      </c>
      <c r="DG20" s="173" t="str">
        <f t="shared" si="23"/>
        <v/>
      </c>
      <c r="DH20" s="173" t="str">
        <f t="shared" si="23"/>
        <v/>
      </c>
      <c r="DI20" s="173">
        <f t="shared" si="23"/>
        <v>6</v>
      </c>
      <c r="DJ20" s="173">
        <f t="shared" si="23"/>
        <v>6</v>
      </c>
      <c r="DK20" s="173">
        <f t="shared" si="23"/>
        <v>6</v>
      </c>
      <c r="DL20" s="173">
        <f t="shared" si="23"/>
        <v>6</v>
      </c>
      <c r="DM20" s="173">
        <f t="shared" si="23"/>
        <v>6</v>
      </c>
      <c r="DN20" s="173">
        <f t="shared" si="23"/>
        <v>6</v>
      </c>
      <c r="DO20" s="173">
        <f t="shared" si="23"/>
        <v>6</v>
      </c>
      <c r="DP20" s="173">
        <f t="shared" si="23"/>
        <v>6</v>
      </c>
      <c r="DQ20" s="173">
        <f t="shared" si="23"/>
        <v>6</v>
      </c>
      <c r="DR20" s="173">
        <f t="shared" si="23"/>
        <v>6</v>
      </c>
      <c r="DS20" s="173">
        <f t="shared" si="23"/>
        <v>6</v>
      </c>
      <c r="DT20" s="173">
        <f t="shared" si="23"/>
        <v>6</v>
      </c>
      <c r="DU20" s="173">
        <f t="shared" si="23"/>
        <v>6</v>
      </c>
      <c r="DV20" s="177">
        <f t="shared" si="23"/>
        <v>6</v>
      </c>
      <c r="DW20" s="153"/>
      <c r="GF20" s="182"/>
    </row>
    <row r="21" spans="2:188" ht="18" customHeight="1">
      <c r="B21" s="1075"/>
      <c r="C21" s="1059" t="s">
        <v>156</v>
      </c>
      <c r="D21" s="306">
        <f>'様式第14号-2-1（別紙1）'!$G$114</f>
        <v>5700</v>
      </c>
      <c r="E21" s="178" t="str">
        <f t="shared" ref="E21:AJ21" si="24">IF(E14=7,E14,"")</f>
        <v/>
      </c>
      <c r="F21" s="179" t="str">
        <f t="shared" si="24"/>
        <v/>
      </c>
      <c r="G21" s="179" t="str">
        <f t="shared" si="24"/>
        <v/>
      </c>
      <c r="H21" s="179" t="str">
        <f t="shared" si="24"/>
        <v/>
      </c>
      <c r="I21" s="179" t="str">
        <f t="shared" si="24"/>
        <v/>
      </c>
      <c r="J21" s="179" t="str">
        <f t="shared" si="24"/>
        <v/>
      </c>
      <c r="K21" s="179" t="str">
        <f t="shared" si="24"/>
        <v/>
      </c>
      <c r="L21" s="179" t="str">
        <f t="shared" si="24"/>
        <v/>
      </c>
      <c r="M21" s="179" t="str">
        <f t="shared" si="24"/>
        <v/>
      </c>
      <c r="N21" s="179" t="str">
        <f t="shared" si="24"/>
        <v/>
      </c>
      <c r="O21" s="179" t="str">
        <f t="shared" si="24"/>
        <v/>
      </c>
      <c r="P21" s="179" t="str">
        <f t="shared" si="24"/>
        <v/>
      </c>
      <c r="Q21" s="179" t="str">
        <f t="shared" si="24"/>
        <v/>
      </c>
      <c r="R21" s="179" t="str">
        <f t="shared" si="24"/>
        <v/>
      </c>
      <c r="S21" s="179" t="str">
        <f t="shared" si="24"/>
        <v/>
      </c>
      <c r="T21" s="179" t="str">
        <f t="shared" si="24"/>
        <v/>
      </c>
      <c r="U21" s="179" t="str">
        <f t="shared" si="24"/>
        <v/>
      </c>
      <c r="V21" s="179" t="str">
        <f t="shared" si="24"/>
        <v/>
      </c>
      <c r="W21" s="179" t="str">
        <f t="shared" si="24"/>
        <v/>
      </c>
      <c r="X21" s="179" t="str">
        <f t="shared" si="24"/>
        <v/>
      </c>
      <c r="Y21" s="179" t="str">
        <f t="shared" si="24"/>
        <v/>
      </c>
      <c r="Z21" s="179" t="str">
        <f t="shared" si="24"/>
        <v/>
      </c>
      <c r="AA21" s="179" t="str">
        <f t="shared" si="24"/>
        <v/>
      </c>
      <c r="AB21" s="179" t="str">
        <f t="shared" si="24"/>
        <v/>
      </c>
      <c r="AC21" s="179" t="str">
        <f t="shared" si="24"/>
        <v/>
      </c>
      <c r="AD21" s="179" t="str">
        <f t="shared" si="24"/>
        <v/>
      </c>
      <c r="AE21" s="179" t="str">
        <f t="shared" si="24"/>
        <v/>
      </c>
      <c r="AF21" s="179" t="str">
        <f t="shared" si="24"/>
        <v/>
      </c>
      <c r="AG21" s="179" t="str">
        <f t="shared" si="24"/>
        <v/>
      </c>
      <c r="AH21" s="180" t="str">
        <f t="shared" si="24"/>
        <v/>
      </c>
      <c r="AI21" s="178" t="str">
        <f t="shared" si="24"/>
        <v/>
      </c>
      <c r="AJ21" s="179" t="str">
        <f t="shared" si="24"/>
        <v/>
      </c>
      <c r="AK21" s="179" t="str">
        <f t="shared" ref="AK21:BP21" si="25">IF(AK14=7,AK14,"")</f>
        <v/>
      </c>
      <c r="AL21" s="179" t="str">
        <f t="shared" si="25"/>
        <v/>
      </c>
      <c r="AM21" s="179" t="str">
        <f t="shared" si="25"/>
        <v/>
      </c>
      <c r="AN21" s="179" t="str">
        <f t="shared" si="25"/>
        <v/>
      </c>
      <c r="AO21" s="179" t="str">
        <f t="shared" si="25"/>
        <v/>
      </c>
      <c r="AP21" s="179" t="str">
        <f t="shared" si="25"/>
        <v/>
      </c>
      <c r="AQ21" s="179" t="str">
        <f t="shared" si="25"/>
        <v/>
      </c>
      <c r="AR21" s="179" t="str">
        <f t="shared" si="25"/>
        <v/>
      </c>
      <c r="AS21" s="179" t="str">
        <f t="shared" si="25"/>
        <v/>
      </c>
      <c r="AT21" s="179" t="str">
        <f t="shared" si="25"/>
        <v/>
      </c>
      <c r="AU21" s="179" t="str">
        <f t="shared" si="25"/>
        <v/>
      </c>
      <c r="AV21" s="179" t="str">
        <f t="shared" si="25"/>
        <v/>
      </c>
      <c r="AW21" s="179" t="str">
        <f t="shared" si="25"/>
        <v/>
      </c>
      <c r="AX21" s="179" t="str">
        <f t="shared" si="25"/>
        <v/>
      </c>
      <c r="AY21" s="179" t="str">
        <f t="shared" si="25"/>
        <v/>
      </c>
      <c r="AZ21" s="179" t="str">
        <f t="shared" si="25"/>
        <v/>
      </c>
      <c r="BA21" s="179" t="str">
        <f t="shared" si="25"/>
        <v/>
      </c>
      <c r="BB21" s="179" t="str">
        <f t="shared" si="25"/>
        <v/>
      </c>
      <c r="BC21" s="179" t="str">
        <f t="shared" si="25"/>
        <v/>
      </c>
      <c r="BD21" s="179" t="str">
        <f t="shared" si="25"/>
        <v/>
      </c>
      <c r="BE21" s="179" t="str">
        <f t="shared" si="25"/>
        <v/>
      </c>
      <c r="BF21" s="179" t="str">
        <f t="shared" si="25"/>
        <v/>
      </c>
      <c r="BG21" s="179" t="str">
        <f t="shared" si="25"/>
        <v/>
      </c>
      <c r="BH21" s="179" t="str">
        <f t="shared" si="25"/>
        <v/>
      </c>
      <c r="BI21" s="179" t="str">
        <f t="shared" si="25"/>
        <v/>
      </c>
      <c r="BJ21" s="179" t="str">
        <f t="shared" si="25"/>
        <v/>
      </c>
      <c r="BK21" s="179" t="str">
        <f t="shared" si="25"/>
        <v/>
      </c>
      <c r="BL21" s="179" t="str">
        <f t="shared" si="25"/>
        <v/>
      </c>
      <c r="BM21" s="180" t="str">
        <f t="shared" si="25"/>
        <v/>
      </c>
      <c r="BN21" s="178" t="str">
        <f t="shared" si="25"/>
        <v/>
      </c>
      <c r="BO21" s="179" t="str">
        <f t="shared" si="25"/>
        <v/>
      </c>
      <c r="BP21" s="179" t="str">
        <f t="shared" si="25"/>
        <v/>
      </c>
      <c r="BQ21" s="179" t="str">
        <f t="shared" ref="BQ21:CV21" si="26">IF(BQ14=7,BQ14,"")</f>
        <v/>
      </c>
      <c r="BR21" s="179" t="str">
        <f t="shared" si="26"/>
        <v/>
      </c>
      <c r="BS21" s="179" t="str">
        <f t="shared" si="26"/>
        <v/>
      </c>
      <c r="BT21" s="179" t="str">
        <f t="shared" si="26"/>
        <v/>
      </c>
      <c r="BU21" s="179" t="str">
        <f t="shared" si="26"/>
        <v/>
      </c>
      <c r="BV21" s="179" t="str">
        <f t="shared" si="26"/>
        <v/>
      </c>
      <c r="BW21" s="179" t="str">
        <f t="shared" si="26"/>
        <v/>
      </c>
      <c r="BX21" s="179" t="str">
        <f t="shared" si="26"/>
        <v/>
      </c>
      <c r="BY21" s="179" t="str">
        <f t="shared" si="26"/>
        <v/>
      </c>
      <c r="BZ21" s="179" t="str">
        <f t="shared" si="26"/>
        <v/>
      </c>
      <c r="CA21" s="179" t="str">
        <f t="shared" si="26"/>
        <v/>
      </c>
      <c r="CB21" s="179" t="str">
        <f t="shared" si="26"/>
        <v/>
      </c>
      <c r="CC21" s="179" t="str">
        <f t="shared" si="26"/>
        <v/>
      </c>
      <c r="CD21" s="179" t="str">
        <f t="shared" si="26"/>
        <v/>
      </c>
      <c r="CE21" s="179" t="str">
        <f t="shared" si="26"/>
        <v/>
      </c>
      <c r="CF21" s="179" t="str">
        <f t="shared" si="26"/>
        <v/>
      </c>
      <c r="CG21" s="179" t="str">
        <f t="shared" si="26"/>
        <v/>
      </c>
      <c r="CH21" s="179" t="str">
        <f t="shared" si="26"/>
        <v/>
      </c>
      <c r="CI21" s="179" t="str">
        <f t="shared" si="26"/>
        <v/>
      </c>
      <c r="CJ21" s="179" t="str">
        <f t="shared" si="26"/>
        <v/>
      </c>
      <c r="CK21" s="179" t="str">
        <f t="shared" si="26"/>
        <v/>
      </c>
      <c r="CL21" s="179" t="str">
        <f t="shared" si="26"/>
        <v/>
      </c>
      <c r="CM21" s="179" t="str">
        <f t="shared" si="26"/>
        <v/>
      </c>
      <c r="CN21" s="179" t="str">
        <f t="shared" si="26"/>
        <v/>
      </c>
      <c r="CO21" s="179" t="str">
        <f t="shared" si="26"/>
        <v/>
      </c>
      <c r="CP21" s="179" t="str">
        <f t="shared" si="26"/>
        <v/>
      </c>
      <c r="CQ21" s="180" t="str">
        <f t="shared" si="26"/>
        <v/>
      </c>
      <c r="CR21" s="178" t="str">
        <f t="shared" si="26"/>
        <v/>
      </c>
      <c r="CS21" s="179" t="str">
        <f t="shared" si="26"/>
        <v/>
      </c>
      <c r="CT21" s="179" t="str">
        <f t="shared" si="26"/>
        <v/>
      </c>
      <c r="CU21" s="179" t="str">
        <f t="shared" si="26"/>
        <v/>
      </c>
      <c r="CV21" s="179" t="str">
        <f t="shared" si="26"/>
        <v/>
      </c>
      <c r="CW21" s="179" t="str">
        <f t="shared" ref="CW21:DV21" si="27">IF(CW14=7,CW14,"")</f>
        <v/>
      </c>
      <c r="CX21" s="179" t="str">
        <f t="shared" si="27"/>
        <v/>
      </c>
      <c r="CY21" s="179" t="str">
        <f t="shared" si="27"/>
        <v/>
      </c>
      <c r="CZ21" s="179" t="str">
        <f t="shared" si="27"/>
        <v/>
      </c>
      <c r="DA21" s="179" t="str">
        <f t="shared" si="27"/>
        <v/>
      </c>
      <c r="DB21" s="179" t="str">
        <f t="shared" si="27"/>
        <v/>
      </c>
      <c r="DC21" s="179" t="str">
        <f t="shared" si="27"/>
        <v/>
      </c>
      <c r="DD21" s="179" t="str">
        <f t="shared" si="27"/>
        <v/>
      </c>
      <c r="DE21" s="179" t="str">
        <f t="shared" si="27"/>
        <v/>
      </c>
      <c r="DF21" s="179" t="str">
        <f t="shared" si="27"/>
        <v/>
      </c>
      <c r="DG21" s="179" t="str">
        <f t="shared" si="27"/>
        <v/>
      </c>
      <c r="DH21" s="179" t="str">
        <f t="shared" si="27"/>
        <v/>
      </c>
      <c r="DI21" s="179" t="str">
        <f t="shared" si="27"/>
        <v/>
      </c>
      <c r="DJ21" s="179" t="str">
        <f t="shared" si="27"/>
        <v/>
      </c>
      <c r="DK21" s="179" t="str">
        <f t="shared" si="27"/>
        <v/>
      </c>
      <c r="DL21" s="179" t="str">
        <f t="shared" si="27"/>
        <v/>
      </c>
      <c r="DM21" s="179" t="str">
        <f t="shared" si="27"/>
        <v/>
      </c>
      <c r="DN21" s="179" t="str">
        <f t="shared" si="27"/>
        <v/>
      </c>
      <c r="DO21" s="179" t="str">
        <f t="shared" si="27"/>
        <v/>
      </c>
      <c r="DP21" s="179" t="str">
        <f t="shared" si="27"/>
        <v/>
      </c>
      <c r="DQ21" s="179" t="str">
        <f t="shared" si="27"/>
        <v/>
      </c>
      <c r="DR21" s="179" t="str">
        <f t="shared" si="27"/>
        <v/>
      </c>
      <c r="DS21" s="179" t="str">
        <f t="shared" si="27"/>
        <v/>
      </c>
      <c r="DT21" s="179" t="str">
        <f t="shared" si="27"/>
        <v/>
      </c>
      <c r="DU21" s="179" t="str">
        <f t="shared" si="27"/>
        <v/>
      </c>
      <c r="DV21" s="181" t="str">
        <f t="shared" si="27"/>
        <v/>
      </c>
      <c r="DW21" s="153"/>
      <c r="GF21" s="182"/>
    </row>
    <row r="22" spans="2:188" ht="18" customHeight="1">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3"/>
      <c r="CO22" s="153"/>
      <c r="CP22" s="153"/>
      <c r="CQ22" s="153"/>
      <c r="CR22" s="153"/>
      <c r="CS22" s="153"/>
      <c r="CT22" s="153"/>
      <c r="CU22" s="153"/>
      <c r="CV22" s="153"/>
      <c r="CW22" s="153"/>
      <c r="CX22" s="153"/>
      <c r="CY22" s="153"/>
      <c r="CZ22" s="153"/>
      <c r="DA22" s="153"/>
      <c r="DB22" s="153"/>
      <c r="DC22" s="153"/>
      <c r="DD22" s="153"/>
      <c r="DE22" s="153"/>
      <c r="DF22" s="153"/>
      <c r="DG22" s="153"/>
      <c r="DH22" s="153"/>
      <c r="DI22" s="153"/>
      <c r="DJ22" s="153"/>
      <c r="DK22" s="153"/>
      <c r="DL22" s="153"/>
      <c r="DM22" s="153"/>
      <c r="DN22" s="153"/>
      <c r="DO22" s="153"/>
      <c r="DP22" s="153"/>
      <c r="DQ22" s="153"/>
      <c r="DR22" s="153"/>
      <c r="DS22" s="153"/>
      <c r="DT22" s="153"/>
      <c r="DU22" s="153"/>
      <c r="DV22" s="153"/>
      <c r="DW22" s="153"/>
    </row>
    <row r="23" spans="2:188" ht="18" customHeight="1">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c r="CL23" s="153"/>
      <c r="CM23" s="153"/>
      <c r="CN23" s="153"/>
      <c r="CO23" s="153"/>
      <c r="CP23" s="153"/>
      <c r="CQ23" s="153"/>
      <c r="CR23" s="153"/>
      <c r="CS23" s="153"/>
      <c r="CT23" s="153"/>
      <c r="CU23" s="153"/>
      <c r="CV23" s="153"/>
      <c r="CW23" s="153"/>
      <c r="CX23" s="153"/>
      <c r="CY23" s="153"/>
      <c r="CZ23" s="153"/>
      <c r="DA23" s="153"/>
      <c r="DB23" s="153"/>
      <c r="DC23" s="153"/>
      <c r="DD23" s="153"/>
      <c r="DE23" s="153"/>
      <c r="DF23" s="153"/>
      <c r="DG23" s="153"/>
      <c r="DH23" s="153"/>
      <c r="DI23" s="153"/>
      <c r="DJ23" s="153"/>
      <c r="DK23" s="153"/>
      <c r="DL23" s="153"/>
      <c r="DM23" s="153"/>
      <c r="DN23" s="153"/>
      <c r="DO23" s="153"/>
      <c r="DP23" s="153"/>
      <c r="DQ23" s="153"/>
      <c r="DR23" s="153"/>
      <c r="DS23" s="153"/>
      <c r="DT23" s="153"/>
      <c r="DU23" s="153"/>
      <c r="DV23" s="153"/>
      <c r="DW23" s="153"/>
    </row>
    <row r="24" spans="2:188" ht="18" customHeight="1">
      <c r="B24" s="1390" t="s">
        <v>285</v>
      </c>
      <c r="C24" s="1390"/>
      <c r="D24" s="1390"/>
      <c r="E24" s="1386" t="s">
        <v>290</v>
      </c>
      <c r="F24" s="1387"/>
      <c r="G24" s="1387"/>
      <c r="H24" s="1387"/>
      <c r="I24" s="1387"/>
      <c r="J24" s="1387"/>
      <c r="K24" s="1387"/>
      <c r="L24" s="1387"/>
      <c r="M24" s="1387"/>
      <c r="N24" s="1387"/>
      <c r="O24" s="1387"/>
      <c r="P24" s="1387"/>
      <c r="Q24" s="1387"/>
      <c r="R24" s="1387"/>
      <c r="S24" s="1387"/>
      <c r="T24" s="1387"/>
      <c r="U24" s="1387"/>
      <c r="V24" s="1387"/>
      <c r="W24" s="1387"/>
      <c r="X24" s="1387"/>
      <c r="Y24" s="1387"/>
      <c r="Z24" s="1387"/>
      <c r="AA24" s="1387"/>
      <c r="AB24" s="1387"/>
      <c r="AC24" s="1387"/>
      <c r="AD24" s="1387"/>
      <c r="AE24" s="1387"/>
      <c r="AF24" s="1387"/>
      <c r="AG24" s="1387"/>
      <c r="AH24" s="1387"/>
      <c r="AI24" s="1391"/>
      <c r="AJ24" s="1386" t="s">
        <v>291</v>
      </c>
      <c r="AK24" s="1387"/>
      <c r="AL24" s="1387"/>
      <c r="AM24" s="1387"/>
      <c r="AN24" s="1387"/>
      <c r="AO24" s="1387"/>
      <c r="AP24" s="1387"/>
      <c r="AQ24" s="1387"/>
      <c r="AR24" s="1387"/>
      <c r="AS24" s="1387"/>
      <c r="AT24" s="1387"/>
      <c r="AU24" s="1387"/>
      <c r="AV24" s="1387"/>
      <c r="AW24" s="1387"/>
      <c r="AX24" s="1387"/>
      <c r="AY24" s="1387"/>
      <c r="AZ24" s="1387"/>
      <c r="BA24" s="1387"/>
      <c r="BB24" s="1387"/>
      <c r="BC24" s="1387"/>
      <c r="BD24" s="1387"/>
      <c r="BE24" s="1387"/>
      <c r="BF24" s="1387"/>
      <c r="BG24" s="1387"/>
      <c r="BH24" s="1387"/>
      <c r="BI24" s="1387"/>
      <c r="BJ24" s="1387"/>
      <c r="BK24" s="1387"/>
      <c r="BL24" s="1387"/>
      <c r="BM24" s="1388"/>
      <c r="BN24" s="1394" t="s">
        <v>293</v>
      </c>
      <c r="BO24" s="1395"/>
      <c r="BP24" s="1395"/>
      <c r="BQ24" s="1395"/>
      <c r="BR24" s="1395"/>
      <c r="BS24" s="1395"/>
      <c r="BT24" s="1395"/>
      <c r="BU24" s="1395"/>
      <c r="BV24" s="1395"/>
      <c r="BW24" s="1395"/>
      <c r="BX24" s="1395"/>
      <c r="BY24" s="1395"/>
      <c r="BZ24" s="1395"/>
      <c r="CA24" s="1395"/>
      <c r="CB24" s="1395"/>
      <c r="CC24" s="1395"/>
      <c r="CD24" s="1395"/>
      <c r="CE24" s="1395"/>
      <c r="CF24" s="1395"/>
      <c r="CG24" s="1395"/>
      <c r="CH24" s="1395"/>
      <c r="CI24" s="1395"/>
      <c r="CJ24" s="1395"/>
      <c r="CK24" s="1395"/>
      <c r="CL24" s="1395"/>
      <c r="CM24" s="1395"/>
      <c r="CN24" s="1395"/>
      <c r="CO24" s="1395"/>
      <c r="CP24" s="1395"/>
      <c r="CQ24" s="1395"/>
      <c r="CR24" s="1396"/>
      <c r="CS24" s="1394" t="s">
        <v>294</v>
      </c>
      <c r="CT24" s="1395"/>
      <c r="CU24" s="1395"/>
      <c r="CV24" s="1395"/>
      <c r="CW24" s="1395"/>
      <c r="CX24" s="1395"/>
      <c r="CY24" s="1395"/>
      <c r="CZ24" s="1395"/>
      <c r="DA24" s="1395"/>
      <c r="DB24" s="1395"/>
      <c r="DC24" s="1395"/>
      <c r="DD24" s="1395"/>
      <c r="DE24" s="1395"/>
      <c r="DF24" s="1395"/>
      <c r="DG24" s="1395"/>
      <c r="DH24" s="1395"/>
      <c r="DI24" s="1395"/>
      <c r="DJ24" s="1395"/>
      <c r="DK24" s="1395"/>
      <c r="DL24" s="1395"/>
      <c r="DM24" s="1395"/>
      <c r="DN24" s="1395"/>
      <c r="DO24" s="1395"/>
      <c r="DP24" s="1395"/>
      <c r="DQ24" s="1395"/>
      <c r="DR24" s="1395"/>
      <c r="DS24" s="1395"/>
      <c r="DT24" s="1395"/>
      <c r="DU24" s="1395"/>
      <c r="DV24" s="1396"/>
      <c r="DW24" s="153"/>
    </row>
    <row r="25" spans="2:188" ht="18" customHeight="1">
      <c r="B25" s="1020" t="s">
        <v>420</v>
      </c>
      <c r="C25" s="291"/>
      <c r="D25" s="292"/>
      <c r="E25" s="1056">
        <v>1</v>
      </c>
      <c r="F25" s="1056">
        <v>2</v>
      </c>
      <c r="G25" s="1056">
        <v>3</v>
      </c>
      <c r="H25" s="1056">
        <v>4</v>
      </c>
      <c r="I25" s="269">
        <v>5</v>
      </c>
      <c r="J25" s="269">
        <v>6</v>
      </c>
      <c r="K25" s="1056">
        <v>7</v>
      </c>
      <c r="L25" s="1056">
        <v>8</v>
      </c>
      <c r="M25" s="1056">
        <v>9</v>
      </c>
      <c r="N25" s="1056">
        <v>10</v>
      </c>
      <c r="O25" s="269">
        <v>11</v>
      </c>
      <c r="P25" s="269">
        <v>12</v>
      </c>
      <c r="Q25" s="269">
        <v>13</v>
      </c>
      <c r="R25" s="1056">
        <v>14</v>
      </c>
      <c r="S25" s="1056">
        <v>15</v>
      </c>
      <c r="T25" s="1056">
        <v>16</v>
      </c>
      <c r="U25" s="1056">
        <v>17</v>
      </c>
      <c r="V25" s="1056">
        <v>18</v>
      </c>
      <c r="W25" s="269">
        <v>19</v>
      </c>
      <c r="X25" s="269">
        <v>20</v>
      </c>
      <c r="Y25" s="1056">
        <v>21</v>
      </c>
      <c r="Z25" s="1056">
        <v>22</v>
      </c>
      <c r="AA25" s="1056">
        <v>23</v>
      </c>
      <c r="AB25" s="1056">
        <v>24</v>
      </c>
      <c r="AC25" s="1056">
        <v>25</v>
      </c>
      <c r="AD25" s="269">
        <v>26</v>
      </c>
      <c r="AE25" s="269">
        <v>27</v>
      </c>
      <c r="AF25" s="1056">
        <v>28</v>
      </c>
      <c r="AG25" s="1056">
        <v>29</v>
      </c>
      <c r="AH25" s="1056">
        <v>30</v>
      </c>
      <c r="AI25" s="1056">
        <v>31</v>
      </c>
      <c r="AJ25" s="1054">
        <v>1</v>
      </c>
      <c r="AK25" s="269">
        <v>2</v>
      </c>
      <c r="AL25" s="269">
        <v>3</v>
      </c>
      <c r="AM25" s="1056">
        <v>4</v>
      </c>
      <c r="AN25" s="1056">
        <v>5</v>
      </c>
      <c r="AO25" s="1056">
        <v>6</v>
      </c>
      <c r="AP25" s="1056">
        <v>7</v>
      </c>
      <c r="AQ25" s="1056">
        <v>8</v>
      </c>
      <c r="AR25" s="269">
        <v>9</v>
      </c>
      <c r="AS25" s="269">
        <v>10</v>
      </c>
      <c r="AT25" s="1056">
        <v>11</v>
      </c>
      <c r="AU25" s="1056">
        <v>12</v>
      </c>
      <c r="AV25" s="1056">
        <v>13</v>
      </c>
      <c r="AW25" s="1056">
        <v>14</v>
      </c>
      <c r="AX25" s="1056">
        <v>15</v>
      </c>
      <c r="AY25" s="269">
        <v>16</v>
      </c>
      <c r="AZ25" s="269">
        <v>17</v>
      </c>
      <c r="BA25" s="269">
        <v>18</v>
      </c>
      <c r="BB25" s="1056">
        <v>19</v>
      </c>
      <c r="BC25" s="1056">
        <v>20</v>
      </c>
      <c r="BD25" s="1056">
        <v>21</v>
      </c>
      <c r="BE25" s="269">
        <v>22</v>
      </c>
      <c r="BF25" s="269">
        <v>23</v>
      </c>
      <c r="BG25" s="269">
        <v>24</v>
      </c>
      <c r="BH25" s="1056">
        <v>25</v>
      </c>
      <c r="BI25" s="1056">
        <v>26</v>
      </c>
      <c r="BJ25" s="1056">
        <v>27</v>
      </c>
      <c r="BK25" s="1056">
        <v>28</v>
      </c>
      <c r="BL25" s="1056">
        <v>29</v>
      </c>
      <c r="BM25" s="270">
        <v>30</v>
      </c>
      <c r="BN25" s="273">
        <v>1</v>
      </c>
      <c r="BO25" s="1077">
        <v>2</v>
      </c>
      <c r="BP25" s="1077">
        <v>3</v>
      </c>
      <c r="BQ25" s="1077">
        <v>4</v>
      </c>
      <c r="BR25" s="1077">
        <v>5</v>
      </c>
      <c r="BS25" s="1077">
        <v>6</v>
      </c>
      <c r="BT25" s="271">
        <v>7</v>
      </c>
      <c r="BU25" s="271">
        <v>8</v>
      </c>
      <c r="BV25" s="271">
        <v>9</v>
      </c>
      <c r="BW25" s="1077">
        <v>10</v>
      </c>
      <c r="BX25" s="1077">
        <v>11</v>
      </c>
      <c r="BY25" s="1077">
        <v>12</v>
      </c>
      <c r="BZ25" s="1077">
        <v>13</v>
      </c>
      <c r="CA25" s="271">
        <v>14</v>
      </c>
      <c r="CB25" s="271">
        <v>15</v>
      </c>
      <c r="CC25" s="1077">
        <v>16</v>
      </c>
      <c r="CD25" s="1077">
        <v>17</v>
      </c>
      <c r="CE25" s="1077">
        <v>18</v>
      </c>
      <c r="CF25" s="1077">
        <v>19</v>
      </c>
      <c r="CG25" s="1077">
        <v>20</v>
      </c>
      <c r="CH25" s="271">
        <v>21</v>
      </c>
      <c r="CI25" s="271">
        <v>22</v>
      </c>
      <c r="CJ25" s="1077">
        <v>23</v>
      </c>
      <c r="CK25" s="1077">
        <v>24</v>
      </c>
      <c r="CL25" s="1077">
        <v>25</v>
      </c>
      <c r="CM25" s="1077">
        <v>26</v>
      </c>
      <c r="CN25" s="1077">
        <v>27</v>
      </c>
      <c r="CO25" s="271">
        <v>28</v>
      </c>
      <c r="CP25" s="271">
        <v>29</v>
      </c>
      <c r="CQ25" s="1077">
        <v>30</v>
      </c>
      <c r="CR25" s="1078">
        <v>31</v>
      </c>
      <c r="CS25" s="1076">
        <v>1</v>
      </c>
      <c r="CT25" s="1077">
        <v>2</v>
      </c>
      <c r="CU25" s="271">
        <v>3</v>
      </c>
      <c r="CV25" s="271">
        <v>4</v>
      </c>
      <c r="CW25" s="271">
        <v>5</v>
      </c>
      <c r="CX25" s="1077">
        <v>6</v>
      </c>
      <c r="CY25" s="1077">
        <v>7</v>
      </c>
      <c r="CZ25" s="1077">
        <v>8</v>
      </c>
      <c r="DA25" s="1077">
        <v>9</v>
      </c>
      <c r="DB25" s="1077">
        <v>10</v>
      </c>
      <c r="DC25" s="271">
        <v>11</v>
      </c>
      <c r="DD25" s="271">
        <v>12</v>
      </c>
      <c r="DE25" s="1077">
        <v>13</v>
      </c>
      <c r="DF25" s="1077">
        <v>14</v>
      </c>
      <c r="DG25" s="1077">
        <v>15</v>
      </c>
      <c r="DH25" s="1077">
        <v>16</v>
      </c>
      <c r="DI25" s="1077">
        <v>17</v>
      </c>
      <c r="DJ25" s="271">
        <v>18</v>
      </c>
      <c r="DK25" s="271">
        <v>19</v>
      </c>
      <c r="DL25" s="1077">
        <v>20</v>
      </c>
      <c r="DM25" s="1077">
        <v>21</v>
      </c>
      <c r="DN25" s="1077">
        <v>22</v>
      </c>
      <c r="DO25" s="271">
        <v>23</v>
      </c>
      <c r="DP25" s="1077">
        <v>24</v>
      </c>
      <c r="DQ25" s="271">
        <v>25</v>
      </c>
      <c r="DR25" s="271">
        <v>26</v>
      </c>
      <c r="DS25" s="1077">
        <v>27</v>
      </c>
      <c r="DT25" s="1077">
        <v>28</v>
      </c>
      <c r="DU25" s="1077">
        <v>29</v>
      </c>
      <c r="DV25" s="1078">
        <v>30</v>
      </c>
      <c r="DW25" s="153"/>
    </row>
    <row r="26" spans="2:188" ht="18" customHeight="1">
      <c r="B26" s="1058" t="s">
        <v>712</v>
      </c>
      <c r="C26" s="1059"/>
      <c r="D26" s="1060"/>
      <c r="E26" s="244">
        <v>4.82</v>
      </c>
      <c r="F26" s="244">
        <v>554.59</v>
      </c>
      <c r="G26" s="244">
        <v>573.58000000000004</v>
      </c>
      <c r="H26" s="244">
        <v>193.3</v>
      </c>
      <c r="I26" s="244">
        <v>351.49</v>
      </c>
      <c r="J26" s="244">
        <v>461.19</v>
      </c>
      <c r="K26" s="244">
        <v>0</v>
      </c>
      <c r="L26" s="244">
        <v>5.1100000000000003</v>
      </c>
      <c r="M26" s="244">
        <v>425.27</v>
      </c>
      <c r="N26" s="244">
        <v>575.83000000000004</v>
      </c>
      <c r="O26" s="244">
        <v>176.63</v>
      </c>
      <c r="P26" s="244">
        <v>305.35000000000002</v>
      </c>
      <c r="Q26" s="244">
        <v>395.78</v>
      </c>
      <c r="R26" s="244">
        <v>0</v>
      </c>
      <c r="S26" s="244">
        <v>2.41</v>
      </c>
      <c r="T26" s="244">
        <v>505.03</v>
      </c>
      <c r="U26" s="244">
        <v>430.89</v>
      </c>
      <c r="V26" s="244">
        <v>193.14</v>
      </c>
      <c r="W26" s="244">
        <v>318.63</v>
      </c>
      <c r="X26" s="244">
        <v>419.13</v>
      </c>
      <c r="Y26" s="244">
        <v>0</v>
      </c>
      <c r="Z26" s="244">
        <v>4.17</v>
      </c>
      <c r="AA26" s="244">
        <v>466.4</v>
      </c>
      <c r="AB26" s="244">
        <v>472.81</v>
      </c>
      <c r="AC26" s="244">
        <v>196.91</v>
      </c>
      <c r="AD26" s="244">
        <v>355.14</v>
      </c>
      <c r="AE26" s="244">
        <v>429.85</v>
      </c>
      <c r="AF26" s="244">
        <v>0</v>
      </c>
      <c r="AG26" s="244">
        <v>4.0599999999999996</v>
      </c>
      <c r="AH26" s="244">
        <v>549.87</v>
      </c>
      <c r="AI26" s="244">
        <v>442.84</v>
      </c>
      <c r="AJ26" s="243">
        <v>167.87</v>
      </c>
      <c r="AK26" s="244">
        <v>348.97</v>
      </c>
      <c r="AL26" s="244">
        <v>461.04</v>
      </c>
      <c r="AM26" s="244">
        <v>0</v>
      </c>
      <c r="AN26" s="244">
        <v>2.41</v>
      </c>
      <c r="AO26" s="244">
        <v>518.37</v>
      </c>
      <c r="AP26" s="244">
        <v>510.99</v>
      </c>
      <c r="AQ26" s="244">
        <v>172.92</v>
      </c>
      <c r="AR26" s="244">
        <v>349.99</v>
      </c>
      <c r="AS26" s="244">
        <v>432.96</v>
      </c>
      <c r="AT26" s="244">
        <v>0</v>
      </c>
      <c r="AU26" s="244">
        <v>4.82</v>
      </c>
      <c r="AV26" s="244">
        <v>628.03</v>
      </c>
      <c r="AW26" s="244">
        <v>522.55999999999995</v>
      </c>
      <c r="AX26" s="244">
        <v>200.6</v>
      </c>
      <c r="AY26" s="244">
        <v>384.13</v>
      </c>
      <c r="AZ26" s="244">
        <v>497.29</v>
      </c>
      <c r="BA26" s="244">
        <v>0</v>
      </c>
      <c r="BB26" s="244">
        <v>3.94</v>
      </c>
      <c r="BC26" s="244">
        <v>413.04</v>
      </c>
      <c r="BD26" s="244">
        <v>346.57</v>
      </c>
      <c r="BE26" s="244">
        <v>298.42</v>
      </c>
      <c r="BF26" s="244">
        <v>415.85</v>
      </c>
      <c r="BG26" s="244">
        <v>494.72</v>
      </c>
      <c r="BH26" s="244">
        <v>0</v>
      </c>
      <c r="BI26" s="244">
        <v>4.1100000000000003</v>
      </c>
      <c r="BJ26" s="244">
        <v>567.30999999999995</v>
      </c>
      <c r="BK26" s="244">
        <v>516.52</v>
      </c>
      <c r="BL26" s="244">
        <v>234.65</v>
      </c>
      <c r="BM26" s="245">
        <v>364.41</v>
      </c>
      <c r="BN26" s="243">
        <v>494.39</v>
      </c>
      <c r="BO26" s="244">
        <v>0</v>
      </c>
      <c r="BP26" s="244">
        <v>4.1100000000000003</v>
      </c>
      <c r="BQ26" s="244">
        <v>573.39</v>
      </c>
      <c r="BR26" s="244">
        <v>565.96</v>
      </c>
      <c r="BS26" s="244">
        <v>195.7</v>
      </c>
      <c r="BT26" s="244">
        <v>378.02</v>
      </c>
      <c r="BU26" s="244">
        <v>434.96</v>
      </c>
      <c r="BV26" s="244">
        <v>0</v>
      </c>
      <c r="BW26" s="244">
        <v>3.12</v>
      </c>
      <c r="BX26" s="244">
        <v>536.22</v>
      </c>
      <c r="BY26" s="244">
        <v>499.09</v>
      </c>
      <c r="BZ26" s="244">
        <v>251.55</v>
      </c>
      <c r="CA26" s="244">
        <v>372.75</v>
      </c>
      <c r="CB26" s="244">
        <v>475.82</v>
      </c>
      <c r="CC26" s="244">
        <v>0</v>
      </c>
      <c r="CD26" s="244">
        <v>4.3499999999999996</v>
      </c>
      <c r="CE26" s="244">
        <v>556.04999999999995</v>
      </c>
      <c r="CF26" s="244">
        <v>497.61</v>
      </c>
      <c r="CG26" s="244">
        <v>187.07</v>
      </c>
      <c r="CH26" s="244">
        <v>398.47</v>
      </c>
      <c r="CI26" s="244">
        <v>452.68</v>
      </c>
      <c r="CJ26" s="244">
        <v>0</v>
      </c>
      <c r="CK26" s="244">
        <v>4.82</v>
      </c>
      <c r="CL26" s="244">
        <v>541.69000000000005</v>
      </c>
      <c r="CM26" s="244">
        <v>488.9</v>
      </c>
      <c r="CN26" s="244">
        <v>215.89</v>
      </c>
      <c r="CO26" s="244">
        <v>352.62</v>
      </c>
      <c r="CP26" s="244">
        <v>470.34</v>
      </c>
      <c r="CQ26" s="244">
        <v>0</v>
      </c>
      <c r="CR26" s="245">
        <v>5.17</v>
      </c>
      <c r="CS26" s="243">
        <v>519.80999999999995</v>
      </c>
      <c r="CT26" s="244">
        <v>323.27999999999997</v>
      </c>
      <c r="CU26" s="244">
        <v>247.09</v>
      </c>
      <c r="CV26" s="244">
        <v>313.24</v>
      </c>
      <c r="CW26" s="244">
        <v>448.84</v>
      </c>
      <c r="CX26" s="244">
        <v>0</v>
      </c>
      <c r="CY26" s="244">
        <v>4.53</v>
      </c>
      <c r="CZ26" s="244">
        <v>516.96</v>
      </c>
      <c r="DA26" s="244">
        <v>469.68</v>
      </c>
      <c r="DB26" s="244">
        <v>179.39</v>
      </c>
      <c r="DC26" s="244">
        <v>289.95</v>
      </c>
      <c r="DD26" s="244">
        <v>448.05</v>
      </c>
      <c r="DE26" s="244">
        <v>0</v>
      </c>
      <c r="DF26" s="244">
        <v>5.23</v>
      </c>
      <c r="DG26" s="244">
        <v>476.86</v>
      </c>
      <c r="DH26" s="244">
        <v>536.17999999999995</v>
      </c>
      <c r="DI26" s="244">
        <v>151.34</v>
      </c>
      <c r="DJ26" s="244">
        <v>364.07</v>
      </c>
      <c r="DK26" s="244">
        <v>374.2</v>
      </c>
      <c r="DL26" s="244">
        <v>0</v>
      </c>
      <c r="DM26" s="244">
        <v>4.9400000000000004</v>
      </c>
      <c r="DN26" s="244">
        <v>384.87</v>
      </c>
      <c r="DO26" s="244">
        <v>539.08000000000004</v>
      </c>
      <c r="DP26" s="244">
        <v>188.43</v>
      </c>
      <c r="DQ26" s="244">
        <v>334.54</v>
      </c>
      <c r="DR26" s="244">
        <v>476.6</v>
      </c>
      <c r="DS26" s="244">
        <v>0</v>
      </c>
      <c r="DT26" s="244">
        <v>5.41</v>
      </c>
      <c r="DU26" s="244">
        <v>536.89</v>
      </c>
      <c r="DV26" s="245">
        <v>468.55</v>
      </c>
      <c r="DW26" s="153"/>
    </row>
    <row r="27" spans="2:188" ht="18" customHeight="1">
      <c r="B27" s="153"/>
      <c r="C27" s="153"/>
      <c r="D27" s="15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c r="CH27" s="123"/>
      <c r="CI27" s="123"/>
      <c r="CJ27" s="123"/>
      <c r="CK27" s="123"/>
      <c r="CL27" s="123"/>
      <c r="CM27" s="123"/>
      <c r="CN27" s="123"/>
      <c r="CO27" s="123"/>
      <c r="CP27" s="123"/>
      <c r="CQ27" s="123"/>
      <c r="CR27" s="123"/>
      <c r="CS27" s="123"/>
      <c r="CT27" s="123"/>
      <c r="CU27" s="123"/>
      <c r="CV27" s="123"/>
      <c r="CW27" s="123"/>
      <c r="CX27" s="123"/>
      <c r="CY27" s="123"/>
      <c r="CZ27" s="123"/>
      <c r="DA27" s="123"/>
      <c r="DB27" s="123"/>
      <c r="DC27" s="123"/>
      <c r="DD27" s="123"/>
      <c r="DE27" s="123"/>
      <c r="DF27" s="123"/>
      <c r="DG27" s="123"/>
      <c r="DH27" s="123"/>
      <c r="DI27" s="123"/>
      <c r="DJ27" s="123"/>
      <c r="DK27" s="123"/>
      <c r="DL27" s="123"/>
      <c r="DM27" s="123"/>
      <c r="DN27" s="123"/>
      <c r="DO27" s="123"/>
      <c r="DP27" s="123"/>
      <c r="DQ27" s="123"/>
      <c r="DR27" s="123"/>
      <c r="DS27" s="123"/>
      <c r="DT27" s="123"/>
      <c r="DU27" s="123"/>
      <c r="DV27" s="123"/>
      <c r="DW27" s="153"/>
    </row>
    <row r="28" spans="2:188" ht="18" customHeight="1">
      <c r="B28" s="1020" t="s">
        <v>713</v>
      </c>
      <c r="C28" s="1056"/>
      <c r="D28" s="1057"/>
      <c r="E28" s="1054"/>
      <c r="F28" s="1056"/>
      <c r="G28" s="1056"/>
      <c r="H28" s="1056"/>
      <c r="I28" s="1056"/>
      <c r="J28" s="1056"/>
      <c r="K28" s="1056"/>
      <c r="L28" s="1056"/>
      <c r="M28" s="1056"/>
      <c r="N28" s="1056"/>
      <c r="O28" s="1056"/>
      <c r="P28" s="1056"/>
      <c r="Q28" s="1056"/>
      <c r="R28" s="1056"/>
      <c r="S28" s="1056"/>
      <c r="T28" s="1056"/>
      <c r="U28" s="1056"/>
      <c r="V28" s="1056"/>
      <c r="W28" s="1056"/>
      <c r="X28" s="1056"/>
      <c r="Y28" s="1056"/>
      <c r="Z28" s="1056"/>
      <c r="AA28" s="1056"/>
      <c r="AB28" s="1056"/>
      <c r="AC28" s="1056"/>
      <c r="AD28" s="1056"/>
      <c r="AE28" s="1056"/>
      <c r="AF28" s="1056"/>
      <c r="AG28" s="1056"/>
      <c r="AH28" s="1056"/>
      <c r="AI28" s="1056"/>
      <c r="AJ28" s="1054"/>
      <c r="AK28" s="1056"/>
      <c r="AL28" s="1056"/>
      <c r="AM28" s="1056"/>
      <c r="AN28" s="1056"/>
      <c r="AO28" s="1056"/>
      <c r="AP28" s="1056"/>
      <c r="AQ28" s="1056"/>
      <c r="AR28" s="1056"/>
      <c r="AS28" s="1056"/>
      <c r="AT28" s="1056"/>
      <c r="AU28" s="1056"/>
      <c r="AV28" s="1056"/>
      <c r="AW28" s="1056"/>
      <c r="AX28" s="1056"/>
      <c r="AY28" s="1056"/>
      <c r="AZ28" s="1056"/>
      <c r="BA28" s="1056"/>
      <c r="BB28" s="1056"/>
      <c r="BC28" s="1056"/>
      <c r="BD28" s="1056"/>
      <c r="BE28" s="1056"/>
      <c r="BF28" s="1056"/>
      <c r="BG28" s="1056"/>
      <c r="BH28" s="1056"/>
      <c r="BI28" s="1056"/>
      <c r="BJ28" s="1056"/>
      <c r="BK28" s="1056"/>
      <c r="BL28" s="1056"/>
      <c r="BM28" s="1057"/>
      <c r="BN28" s="1079"/>
      <c r="BO28" s="1055"/>
      <c r="BP28" s="1055"/>
      <c r="BQ28" s="1055"/>
      <c r="BR28" s="1055"/>
      <c r="BS28" s="1055"/>
      <c r="BT28" s="1055"/>
      <c r="BU28" s="1055"/>
      <c r="BV28" s="1055"/>
      <c r="BW28" s="1055"/>
      <c r="BX28" s="1055"/>
      <c r="BY28" s="1055"/>
      <c r="BZ28" s="1055"/>
      <c r="CA28" s="1055"/>
      <c r="CB28" s="1055"/>
      <c r="CC28" s="1055"/>
      <c r="CD28" s="1055"/>
      <c r="CE28" s="1055"/>
      <c r="CF28" s="1055"/>
      <c r="CG28" s="1055"/>
      <c r="CH28" s="1055"/>
      <c r="CI28" s="1055"/>
      <c r="CJ28" s="1055"/>
      <c r="CK28" s="1055"/>
      <c r="CL28" s="1055"/>
      <c r="CM28" s="1055"/>
      <c r="CN28" s="1055"/>
      <c r="CO28" s="1055"/>
      <c r="CP28" s="1055"/>
      <c r="CQ28" s="1055"/>
      <c r="CR28" s="1055"/>
      <c r="CS28" s="1079"/>
      <c r="CT28" s="1055"/>
      <c r="CU28" s="1055"/>
      <c r="CV28" s="1055"/>
      <c r="CW28" s="1055"/>
      <c r="CX28" s="1055"/>
      <c r="CY28" s="1055"/>
      <c r="CZ28" s="1055"/>
      <c r="DA28" s="1055"/>
      <c r="DB28" s="1055"/>
      <c r="DC28" s="1055"/>
      <c r="DD28" s="1055"/>
      <c r="DE28" s="1055"/>
      <c r="DF28" s="1055"/>
      <c r="DG28" s="1055"/>
      <c r="DH28" s="1055"/>
      <c r="DI28" s="1055"/>
      <c r="DJ28" s="1055"/>
      <c r="DK28" s="1055"/>
      <c r="DL28" s="1055"/>
      <c r="DM28" s="1055"/>
      <c r="DN28" s="1055"/>
      <c r="DO28" s="1055"/>
      <c r="DP28" s="1055"/>
      <c r="DQ28" s="1055"/>
      <c r="DR28" s="1055"/>
      <c r="DS28" s="1055"/>
      <c r="DT28" s="1055"/>
      <c r="DU28" s="1055"/>
      <c r="DV28" s="1080"/>
      <c r="DW28" s="153"/>
    </row>
    <row r="29" spans="2:188" ht="18" customHeight="1">
      <c r="B29" s="1061"/>
      <c r="C29" s="1062" t="s">
        <v>380</v>
      </c>
      <c r="D29" s="1063"/>
      <c r="E29" s="1064"/>
      <c r="F29" s="1065"/>
      <c r="G29" s="1065"/>
      <c r="H29" s="1065"/>
      <c r="I29" s="1065"/>
      <c r="J29" s="1065"/>
      <c r="K29" s="1065"/>
      <c r="L29" s="1065"/>
      <c r="M29" s="1065"/>
      <c r="N29" s="1065"/>
      <c r="O29" s="1065"/>
      <c r="P29" s="1065"/>
      <c r="Q29" s="1065"/>
      <c r="R29" s="1065"/>
      <c r="S29" s="1065"/>
      <c r="T29" s="1065"/>
      <c r="U29" s="1065"/>
      <c r="V29" s="1065"/>
      <c r="W29" s="1065"/>
      <c r="X29" s="1065"/>
      <c r="Y29" s="1065"/>
      <c r="Z29" s="1065"/>
      <c r="AA29" s="1065"/>
      <c r="AB29" s="1065" t="s">
        <v>382</v>
      </c>
      <c r="AC29" s="1065" t="s">
        <v>382</v>
      </c>
      <c r="AD29" s="1065" t="s">
        <v>382</v>
      </c>
      <c r="AE29" s="1065" t="s">
        <v>382</v>
      </c>
      <c r="AF29" s="1065" t="s">
        <v>382</v>
      </c>
      <c r="AG29" s="1065" t="s">
        <v>382</v>
      </c>
      <c r="AH29" s="1065" t="s">
        <v>382</v>
      </c>
      <c r="AI29" s="1065" t="s">
        <v>382</v>
      </c>
      <c r="AJ29" s="1064" t="s">
        <v>382</v>
      </c>
      <c r="AK29" s="1065" t="s">
        <v>382</v>
      </c>
      <c r="AL29" s="1065" t="s">
        <v>382</v>
      </c>
      <c r="AM29" s="1065" t="s">
        <v>382</v>
      </c>
      <c r="AN29" s="1065" t="s">
        <v>382</v>
      </c>
      <c r="AO29" s="1065" t="s">
        <v>382</v>
      </c>
      <c r="AP29" s="1065" t="s">
        <v>382</v>
      </c>
      <c r="AQ29" s="1065" t="s">
        <v>382</v>
      </c>
      <c r="AR29" s="1065" t="s">
        <v>382</v>
      </c>
      <c r="AS29" s="1065" t="s">
        <v>382</v>
      </c>
      <c r="AT29" s="1065" t="s">
        <v>382</v>
      </c>
      <c r="AU29" s="1065" t="s">
        <v>382</v>
      </c>
      <c r="AV29" s="1065" t="s">
        <v>382</v>
      </c>
      <c r="AW29" s="1065" t="s">
        <v>382</v>
      </c>
      <c r="AX29" s="1065" t="s">
        <v>382</v>
      </c>
      <c r="AY29" s="1065" t="s">
        <v>382</v>
      </c>
      <c r="AZ29" s="1065" t="s">
        <v>382</v>
      </c>
      <c r="BA29" s="1065" t="s">
        <v>382</v>
      </c>
      <c r="BB29" s="1065" t="s">
        <v>382</v>
      </c>
      <c r="BC29" s="1065" t="s">
        <v>382</v>
      </c>
      <c r="BD29" s="1065" t="s">
        <v>382</v>
      </c>
      <c r="BE29" s="1065" t="s">
        <v>382</v>
      </c>
      <c r="BF29" s="1065" t="s">
        <v>382</v>
      </c>
      <c r="BG29" s="1065" t="s">
        <v>382</v>
      </c>
      <c r="BH29" s="1065" t="s">
        <v>382</v>
      </c>
      <c r="BI29" s="1065" t="s">
        <v>382</v>
      </c>
      <c r="BJ29" s="1065" t="s">
        <v>382</v>
      </c>
      <c r="BK29" s="1065" t="s">
        <v>382</v>
      </c>
      <c r="BL29" s="1065" t="s">
        <v>382</v>
      </c>
      <c r="BM29" s="1066" t="s">
        <v>382</v>
      </c>
      <c r="BN29" s="1064" t="s">
        <v>382</v>
      </c>
      <c r="BO29" s="1065" t="s">
        <v>382</v>
      </c>
      <c r="BP29" s="1065" t="s">
        <v>382</v>
      </c>
      <c r="BQ29" s="1065" t="s">
        <v>382</v>
      </c>
      <c r="BR29" s="1065" t="s">
        <v>382</v>
      </c>
      <c r="BS29" s="1065" t="s">
        <v>382</v>
      </c>
      <c r="BT29" s="1065" t="s">
        <v>382</v>
      </c>
      <c r="BU29" s="1065" t="s">
        <v>382</v>
      </c>
      <c r="BV29" s="1065" t="s">
        <v>382</v>
      </c>
      <c r="BW29" s="1065" t="s">
        <v>382</v>
      </c>
      <c r="BX29" s="1065" t="s">
        <v>382</v>
      </c>
      <c r="BY29" s="1065" t="s">
        <v>382</v>
      </c>
      <c r="BZ29" s="1065" t="s">
        <v>382</v>
      </c>
      <c r="CA29" s="1065" t="s">
        <v>382</v>
      </c>
      <c r="CB29" s="1065" t="s">
        <v>382</v>
      </c>
      <c r="CC29" s="1065" t="s">
        <v>382</v>
      </c>
      <c r="CD29" s="1065" t="s">
        <v>382</v>
      </c>
      <c r="CE29" s="1065" t="s">
        <v>382</v>
      </c>
      <c r="CF29" s="1065" t="s">
        <v>382</v>
      </c>
      <c r="CG29" s="1065" t="s">
        <v>382</v>
      </c>
      <c r="CH29" s="1065" t="s">
        <v>382</v>
      </c>
      <c r="CI29" s="1065" t="s">
        <v>382</v>
      </c>
      <c r="CJ29" s="1065" t="s">
        <v>382</v>
      </c>
      <c r="CK29" s="1065" t="s">
        <v>382</v>
      </c>
      <c r="CL29" s="1065" t="s">
        <v>382</v>
      </c>
      <c r="CM29" s="1065" t="s">
        <v>382</v>
      </c>
      <c r="CN29" s="1065" t="s">
        <v>382</v>
      </c>
      <c r="CO29" s="1065" t="s">
        <v>382</v>
      </c>
      <c r="CP29" s="1065" t="s">
        <v>382</v>
      </c>
      <c r="CQ29" s="1065" t="s">
        <v>382</v>
      </c>
      <c r="CR29" s="1065" t="s">
        <v>382</v>
      </c>
      <c r="CS29" s="1064" t="s">
        <v>382</v>
      </c>
      <c r="CT29" s="1065" t="s">
        <v>382</v>
      </c>
      <c r="CU29" s="1065" t="s">
        <v>382</v>
      </c>
      <c r="CV29" s="1065" t="s">
        <v>382</v>
      </c>
      <c r="CW29" s="1065" t="s">
        <v>382</v>
      </c>
      <c r="CX29" s="1065" t="s">
        <v>382</v>
      </c>
      <c r="CY29" s="1065" t="s">
        <v>382</v>
      </c>
      <c r="CZ29" s="1065" t="s">
        <v>382</v>
      </c>
      <c r="DA29" s="1065" t="s">
        <v>382</v>
      </c>
      <c r="DB29" s="1065" t="s">
        <v>382</v>
      </c>
      <c r="DC29" s="1065" t="s">
        <v>382</v>
      </c>
      <c r="DD29" s="1065" t="s">
        <v>382</v>
      </c>
      <c r="DE29" s="1065" t="s">
        <v>382</v>
      </c>
      <c r="DF29" s="1065" t="s">
        <v>382</v>
      </c>
      <c r="DG29" s="1065" t="s">
        <v>382</v>
      </c>
      <c r="DH29" s="1065" t="s">
        <v>382</v>
      </c>
      <c r="DI29" s="1065" t="s">
        <v>382</v>
      </c>
      <c r="DJ29" s="1065" t="s">
        <v>382</v>
      </c>
      <c r="DK29" s="1065" t="s">
        <v>382</v>
      </c>
      <c r="DL29" s="1065" t="s">
        <v>382</v>
      </c>
      <c r="DM29" s="1065" t="s">
        <v>382</v>
      </c>
      <c r="DN29" s="1065"/>
      <c r="DO29" s="1065"/>
      <c r="DP29" s="1065"/>
      <c r="DQ29" s="1065"/>
      <c r="DR29" s="1065"/>
      <c r="DS29" s="1065"/>
      <c r="DT29" s="1065"/>
      <c r="DU29" s="1065"/>
      <c r="DV29" s="1066"/>
      <c r="DW29" s="153"/>
    </row>
    <row r="30" spans="2:188" ht="18" customHeight="1">
      <c r="B30" s="1061"/>
      <c r="C30" s="1062" t="s">
        <v>383</v>
      </c>
      <c r="D30" s="1067"/>
      <c r="E30" s="1064"/>
      <c r="F30" s="1065"/>
      <c r="G30" s="1065"/>
      <c r="H30" s="1065"/>
      <c r="I30" s="1065"/>
      <c r="J30" s="1065"/>
      <c r="K30" s="1065"/>
      <c r="L30" s="1065"/>
      <c r="M30" s="1065"/>
      <c r="N30" s="1065"/>
      <c r="O30" s="1065"/>
      <c r="P30" s="1065"/>
      <c r="Q30" s="1065"/>
      <c r="R30" s="1065"/>
      <c r="S30" s="1065"/>
      <c r="T30" s="1065"/>
      <c r="U30" s="1065"/>
      <c r="V30" s="1065"/>
      <c r="W30" s="1065"/>
      <c r="X30" s="1065"/>
      <c r="Y30" s="1065"/>
      <c r="Z30" s="1065"/>
      <c r="AA30" s="1065"/>
      <c r="AB30" s="1065"/>
      <c r="AC30" s="1065"/>
      <c r="AD30" s="1065"/>
      <c r="AE30" s="1065"/>
      <c r="AF30" s="1065"/>
      <c r="AG30" s="1065"/>
      <c r="AH30" s="1065"/>
      <c r="AI30" s="1065"/>
      <c r="AJ30" s="1064"/>
      <c r="AK30" s="1065"/>
      <c r="AL30" s="1065"/>
      <c r="AM30" s="1065"/>
      <c r="AN30" s="1065"/>
      <c r="AO30" s="1065"/>
      <c r="AP30" s="1065"/>
      <c r="AQ30" s="1065"/>
      <c r="AR30" s="1065"/>
      <c r="AS30" s="1065"/>
      <c r="AT30" s="1065"/>
      <c r="AU30" s="1065"/>
      <c r="AV30" s="1065"/>
      <c r="AW30" s="1065"/>
      <c r="AX30" s="1065"/>
      <c r="AY30" s="1065"/>
      <c r="AZ30" s="1065"/>
      <c r="BA30" s="1065"/>
      <c r="BB30" s="1065"/>
      <c r="BC30" s="1065"/>
      <c r="BD30" s="1065"/>
      <c r="BE30" s="1065"/>
      <c r="BF30" s="1065"/>
      <c r="BG30" s="1065"/>
      <c r="BH30" s="1065"/>
      <c r="BI30" s="1065"/>
      <c r="BJ30" s="1065"/>
      <c r="BK30" s="1065"/>
      <c r="BL30" s="1065"/>
      <c r="BM30" s="1066"/>
      <c r="BN30" s="1064"/>
      <c r="BO30" s="1065"/>
      <c r="BP30" s="1065"/>
      <c r="BQ30" s="1065"/>
      <c r="BR30" s="1065"/>
      <c r="BS30" s="1065"/>
      <c r="BT30" s="1065"/>
      <c r="BU30" s="1065"/>
      <c r="BV30" s="1065"/>
      <c r="BW30" s="1065"/>
      <c r="BX30" s="1065"/>
      <c r="BY30" s="1065"/>
      <c r="BZ30" s="1065"/>
      <c r="CA30" s="1065"/>
      <c r="CB30" s="1065"/>
      <c r="CC30" s="1065"/>
      <c r="CD30" s="1065"/>
      <c r="CE30" s="1065"/>
      <c r="CF30" s="1065"/>
      <c r="CG30" s="1065"/>
      <c r="CH30" s="1065"/>
      <c r="CI30" s="1065"/>
      <c r="CJ30" s="1065"/>
      <c r="CK30" s="1065"/>
      <c r="CL30" s="1065"/>
      <c r="CM30" s="1065"/>
      <c r="CN30" s="1065"/>
      <c r="CO30" s="1065"/>
      <c r="CP30" s="1065"/>
      <c r="CQ30" s="1065"/>
      <c r="CR30" s="1065"/>
      <c r="CS30" s="1064"/>
      <c r="CT30" s="1065"/>
      <c r="CU30" s="1065"/>
      <c r="CV30" s="1065"/>
      <c r="CW30" s="1065"/>
      <c r="CX30" s="1065"/>
      <c r="CY30" s="1065"/>
      <c r="CZ30" s="1065"/>
      <c r="DA30" s="1065"/>
      <c r="DB30" s="1065"/>
      <c r="DC30" s="1065"/>
      <c r="DD30" s="1065"/>
      <c r="DE30" s="1065"/>
      <c r="DF30" s="1065"/>
      <c r="DG30" s="1065"/>
      <c r="DH30" s="1065"/>
      <c r="DI30" s="1065"/>
      <c r="DJ30" s="1065"/>
      <c r="DK30" s="1065"/>
      <c r="DL30" s="1065"/>
      <c r="DM30" s="1065"/>
      <c r="DN30" s="1065"/>
      <c r="DO30" s="1065"/>
      <c r="DP30" s="1065"/>
      <c r="DQ30" s="1065"/>
      <c r="DR30" s="1065"/>
      <c r="DS30" s="1065"/>
      <c r="DT30" s="1065"/>
      <c r="DU30" s="1065"/>
      <c r="DV30" s="1066"/>
      <c r="DW30" s="153"/>
    </row>
    <row r="31" spans="2:188" ht="18" customHeight="1">
      <c r="B31" s="1058" t="s">
        <v>754</v>
      </c>
      <c r="C31" s="1059"/>
      <c r="D31" s="1068"/>
      <c r="E31" s="1069" t="s">
        <v>875</v>
      </c>
      <c r="F31" s="923" t="s">
        <v>382</v>
      </c>
      <c r="G31" s="923" t="s">
        <v>382</v>
      </c>
      <c r="H31" s="923" t="s">
        <v>382</v>
      </c>
      <c r="I31" s="923"/>
      <c r="J31" s="923"/>
      <c r="K31" s="923" t="s">
        <v>875</v>
      </c>
      <c r="L31" s="923" t="s">
        <v>875</v>
      </c>
      <c r="M31" s="923" t="s">
        <v>382</v>
      </c>
      <c r="N31" s="923" t="s">
        <v>382</v>
      </c>
      <c r="O31" s="923"/>
      <c r="P31" s="923"/>
      <c r="Q31" s="923"/>
      <c r="R31" s="923" t="s">
        <v>875</v>
      </c>
      <c r="S31" s="923" t="s">
        <v>875</v>
      </c>
      <c r="T31" s="923" t="s">
        <v>382</v>
      </c>
      <c r="U31" s="923" t="s">
        <v>382</v>
      </c>
      <c r="V31" s="923" t="s">
        <v>382</v>
      </c>
      <c r="W31" s="923"/>
      <c r="X31" s="923"/>
      <c r="Y31" s="923" t="s">
        <v>875</v>
      </c>
      <c r="Z31" s="923" t="s">
        <v>875</v>
      </c>
      <c r="AA31" s="923" t="s">
        <v>382</v>
      </c>
      <c r="AB31" s="923" t="s">
        <v>382</v>
      </c>
      <c r="AC31" s="923" t="s">
        <v>382</v>
      </c>
      <c r="AD31" s="923"/>
      <c r="AE31" s="923"/>
      <c r="AF31" s="923" t="s">
        <v>875</v>
      </c>
      <c r="AG31" s="923" t="s">
        <v>875</v>
      </c>
      <c r="AH31" s="923" t="s">
        <v>382</v>
      </c>
      <c r="AI31" s="923" t="s">
        <v>382</v>
      </c>
      <c r="AJ31" s="1069" t="s">
        <v>382</v>
      </c>
      <c r="AK31" s="923"/>
      <c r="AL31" s="923"/>
      <c r="AM31" s="923" t="s">
        <v>875</v>
      </c>
      <c r="AN31" s="923" t="s">
        <v>875</v>
      </c>
      <c r="AO31" s="923" t="s">
        <v>382</v>
      </c>
      <c r="AP31" s="923" t="s">
        <v>382</v>
      </c>
      <c r="AQ31" s="923" t="s">
        <v>382</v>
      </c>
      <c r="AR31" s="923"/>
      <c r="AS31" s="923"/>
      <c r="AT31" s="923" t="s">
        <v>875</v>
      </c>
      <c r="AU31" s="923" t="s">
        <v>875</v>
      </c>
      <c r="AV31" s="923" t="s">
        <v>382</v>
      </c>
      <c r="AW31" s="923" t="s">
        <v>382</v>
      </c>
      <c r="AX31" s="923" t="s">
        <v>382</v>
      </c>
      <c r="AY31" s="923"/>
      <c r="AZ31" s="923"/>
      <c r="BA31" s="923"/>
      <c r="BB31" s="923" t="s">
        <v>875</v>
      </c>
      <c r="BC31" s="923" t="s">
        <v>875</v>
      </c>
      <c r="BD31" s="923" t="s">
        <v>875</v>
      </c>
      <c r="BE31" s="923"/>
      <c r="BF31" s="923"/>
      <c r="BG31" s="923"/>
      <c r="BH31" s="923" t="s">
        <v>875</v>
      </c>
      <c r="BI31" s="923" t="s">
        <v>875</v>
      </c>
      <c r="BJ31" s="923" t="s">
        <v>382</v>
      </c>
      <c r="BK31" s="923" t="s">
        <v>382</v>
      </c>
      <c r="BL31" s="923" t="s">
        <v>382</v>
      </c>
      <c r="BM31" s="1070"/>
      <c r="BN31" s="1069"/>
      <c r="BO31" s="923" t="s">
        <v>875</v>
      </c>
      <c r="BP31" s="923" t="s">
        <v>875</v>
      </c>
      <c r="BQ31" s="923" t="s">
        <v>382</v>
      </c>
      <c r="BR31" s="923" t="s">
        <v>382</v>
      </c>
      <c r="BS31" s="923" t="s">
        <v>382</v>
      </c>
      <c r="BT31" s="923"/>
      <c r="BU31" s="923"/>
      <c r="BV31" s="923"/>
      <c r="BW31" s="923" t="s">
        <v>875</v>
      </c>
      <c r="BX31" s="923" t="s">
        <v>875</v>
      </c>
      <c r="BY31" s="923" t="s">
        <v>382</v>
      </c>
      <c r="BZ31" s="923" t="s">
        <v>382</v>
      </c>
      <c r="CA31" s="923"/>
      <c r="CB31" s="923"/>
      <c r="CC31" s="923" t="s">
        <v>875</v>
      </c>
      <c r="CD31" s="923" t="s">
        <v>875</v>
      </c>
      <c r="CE31" s="923" t="s">
        <v>382</v>
      </c>
      <c r="CF31" s="923" t="s">
        <v>382</v>
      </c>
      <c r="CG31" s="923" t="s">
        <v>382</v>
      </c>
      <c r="CH31" s="923"/>
      <c r="CI31" s="923"/>
      <c r="CJ31" s="923" t="s">
        <v>875</v>
      </c>
      <c r="CK31" s="923" t="s">
        <v>875</v>
      </c>
      <c r="CL31" s="923" t="s">
        <v>382</v>
      </c>
      <c r="CM31" s="923" t="s">
        <v>382</v>
      </c>
      <c r="CN31" s="923" t="s">
        <v>382</v>
      </c>
      <c r="CO31" s="923"/>
      <c r="CP31" s="923"/>
      <c r="CQ31" s="923" t="s">
        <v>875</v>
      </c>
      <c r="CR31" s="923" t="s">
        <v>875</v>
      </c>
      <c r="CS31" s="1069" t="s">
        <v>382</v>
      </c>
      <c r="CT31" s="923" t="s">
        <v>382</v>
      </c>
      <c r="CU31" s="923"/>
      <c r="CV31" s="923"/>
      <c r="CW31" s="923"/>
      <c r="CX31" s="923" t="s">
        <v>875</v>
      </c>
      <c r="CY31" s="923" t="s">
        <v>875</v>
      </c>
      <c r="CZ31" s="923" t="s">
        <v>382</v>
      </c>
      <c r="DA31" s="923" t="s">
        <v>382</v>
      </c>
      <c r="DB31" s="923" t="s">
        <v>382</v>
      </c>
      <c r="DC31" s="923"/>
      <c r="DD31" s="923"/>
      <c r="DE31" s="923" t="s">
        <v>875</v>
      </c>
      <c r="DF31" s="923" t="s">
        <v>875</v>
      </c>
      <c r="DG31" s="923" t="s">
        <v>382</v>
      </c>
      <c r="DH31" s="923" t="s">
        <v>382</v>
      </c>
      <c r="DI31" s="923" t="s">
        <v>382</v>
      </c>
      <c r="DJ31" s="923"/>
      <c r="DK31" s="923"/>
      <c r="DL31" s="923" t="s">
        <v>875</v>
      </c>
      <c r="DM31" s="923" t="s">
        <v>875</v>
      </c>
      <c r="DN31" s="923" t="s">
        <v>382</v>
      </c>
      <c r="DO31" s="923"/>
      <c r="DP31" s="923" t="s">
        <v>382</v>
      </c>
      <c r="DQ31" s="923"/>
      <c r="DR31" s="923"/>
      <c r="DS31" s="923" t="s">
        <v>875</v>
      </c>
      <c r="DT31" s="923" t="s">
        <v>875</v>
      </c>
      <c r="DU31" s="923" t="s">
        <v>382</v>
      </c>
      <c r="DV31" s="1070" t="s">
        <v>382</v>
      </c>
      <c r="DW31" s="153"/>
    </row>
    <row r="32" spans="2:188" ht="18" customHeight="1">
      <c r="B32" s="1071"/>
      <c r="C32" s="1071"/>
      <c r="D32" s="1071"/>
      <c r="E32" s="1071"/>
      <c r="F32" s="1071"/>
      <c r="G32" s="1071"/>
      <c r="H32" s="1071"/>
      <c r="I32" s="1071"/>
      <c r="J32" s="1071"/>
      <c r="K32" s="1071"/>
      <c r="L32" s="1071"/>
      <c r="M32" s="1071"/>
      <c r="N32" s="1071"/>
      <c r="O32" s="1071"/>
      <c r="P32" s="1071"/>
      <c r="Q32" s="1071"/>
      <c r="R32" s="1071"/>
      <c r="S32" s="1071"/>
      <c r="T32" s="1071"/>
      <c r="U32" s="1071"/>
      <c r="V32" s="1071"/>
      <c r="W32" s="1071"/>
      <c r="X32" s="1071"/>
      <c r="Y32" s="1071"/>
      <c r="Z32" s="1071"/>
      <c r="AA32" s="1071"/>
      <c r="AB32" s="1071"/>
      <c r="AC32" s="1071"/>
      <c r="AD32" s="1071"/>
      <c r="AE32" s="1071"/>
      <c r="AF32" s="1071"/>
      <c r="AG32" s="1071"/>
      <c r="AH32" s="1071"/>
      <c r="AI32" s="1071"/>
      <c r="AJ32" s="1071"/>
      <c r="AK32" s="1071"/>
      <c r="AL32" s="1071"/>
      <c r="AM32" s="1071"/>
      <c r="AN32" s="1071"/>
      <c r="AO32" s="1071"/>
      <c r="AP32" s="1071"/>
      <c r="AQ32" s="1071"/>
      <c r="AR32" s="1071"/>
      <c r="AS32" s="1071"/>
      <c r="AT32" s="1071"/>
      <c r="AU32" s="1071"/>
      <c r="AV32" s="1071"/>
      <c r="AW32" s="1071"/>
      <c r="AX32" s="1071"/>
      <c r="AY32" s="1071"/>
      <c r="AZ32" s="1071"/>
      <c r="BA32" s="1071"/>
      <c r="BB32" s="1071"/>
      <c r="BC32" s="1071"/>
      <c r="BD32" s="1071"/>
      <c r="BE32" s="1071"/>
      <c r="BF32" s="1071"/>
      <c r="BG32" s="1071"/>
      <c r="BH32" s="1071"/>
      <c r="BI32" s="1071"/>
      <c r="BJ32" s="1071"/>
      <c r="BK32" s="1071"/>
      <c r="BL32" s="1071"/>
      <c r="BM32" s="1071"/>
      <c r="BN32" s="1081"/>
      <c r="BO32" s="1081"/>
      <c r="BP32" s="1081"/>
      <c r="BQ32" s="1081"/>
      <c r="BR32" s="1081"/>
      <c r="BS32" s="1081"/>
      <c r="BT32" s="1081"/>
      <c r="BU32" s="1081"/>
      <c r="BV32" s="1081"/>
      <c r="BW32" s="1081"/>
      <c r="BX32" s="1081"/>
      <c r="BY32" s="1081"/>
      <c r="BZ32" s="1081"/>
      <c r="CA32" s="1081"/>
      <c r="CB32" s="1081"/>
      <c r="CC32" s="1081"/>
      <c r="CD32" s="1081"/>
      <c r="CE32" s="1081"/>
      <c r="CF32" s="1081"/>
      <c r="CG32" s="1081"/>
      <c r="CH32" s="1081"/>
      <c r="CI32" s="1081"/>
      <c r="CJ32" s="1081"/>
      <c r="CK32" s="1081"/>
      <c r="CL32" s="1081"/>
      <c r="CM32" s="1081"/>
      <c r="CN32" s="1081"/>
      <c r="CO32" s="1081"/>
      <c r="CP32" s="1081"/>
      <c r="CQ32" s="1081"/>
      <c r="CR32" s="1081"/>
      <c r="CS32" s="1081"/>
      <c r="CT32" s="1081"/>
      <c r="CU32" s="1081"/>
      <c r="CV32" s="1081"/>
      <c r="CW32" s="1081"/>
      <c r="CX32" s="1081"/>
      <c r="CY32" s="1081"/>
      <c r="CZ32" s="1081"/>
      <c r="DA32" s="1081"/>
      <c r="DB32" s="1081"/>
      <c r="DC32" s="1081"/>
      <c r="DD32" s="1081"/>
      <c r="DE32" s="1081"/>
      <c r="DF32" s="1081"/>
      <c r="DG32" s="1082"/>
      <c r="DH32" s="1082"/>
      <c r="DI32" s="1082"/>
      <c r="DJ32" s="1082"/>
      <c r="DK32" s="1082"/>
      <c r="DL32" s="1082"/>
      <c r="DM32" s="1082"/>
      <c r="DN32" s="1082"/>
      <c r="DO32" s="1082"/>
      <c r="DP32" s="1082"/>
      <c r="DQ32" s="1082"/>
      <c r="DR32" s="1082"/>
      <c r="DS32" s="1082"/>
      <c r="DT32" s="1082"/>
      <c r="DU32" s="1082"/>
      <c r="DV32" s="1082"/>
      <c r="DW32" s="153"/>
    </row>
    <row r="33" spans="2:187" ht="18" customHeight="1">
      <c r="B33" s="1020" t="s">
        <v>873</v>
      </c>
      <c r="C33" s="1072"/>
      <c r="D33" s="1057"/>
      <c r="E33" s="1054">
        <v>6</v>
      </c>
      <c r="F33" s="1056">
        <v>6</v>
      </c>
      <c r="G33" s="1056">
        <v>6</v>
      </c>
      <c r="H33" s="1056">
        <v>6</v>
      </c>
      <c r="I33" s="1056">
        <v>6</v>
      </c>
      <c r="J33" s="1056">
        <v>6</v>
      </c>
      <c r="K33" s="1056">
        <v>6</v>
      </c>
      <c r="L33" s="1056">
        <v>6</v>
      </c>
      <c r="M33" s="1056">
        <v>7</v>
      </c>
      <c r="N33" s="1056">
        <v>7</v>
      </c>
      <c r="O33" s="1056">
        <v>7</v>
      </c>
      <c r="P33" s="1056">
        <v>7</v>
      </c>
      <c r="Q33" s="1056">
        <v>7</v>
      </c>
      <c r="R33" s="1056">
        <v>7</v>
      </c>
      <c r="S33" s="1056">
        <v>7</v>
      </c>
      <c r="T33" s="1056">
        <v>7</v>
      </c>
      <c r="U33" s="1056">
        <v>7</v>
      </c>
      <c r="V33" s="1056">
        <v>7</v>
      </c>
      <c r="W33" s="1056">
        <v>7</v>
      </c>
      <c r="X33" s="1056">
        <v>7</v>
      </c>
      <c r="Y33" s="1056">
        <v>7</v>
      </c>
      <c r="Z33" s="1056">
        <v>7</v>
      </c>
      <c r="AA33" s="1056">
        <v>7</v>
      </c>
      <c r="AB33" s="1056">
        <v>7</v>
      </c>
      <c r="AC33" s="1056">
        <v>7</v>
      </c>
      <c r="AD33" s="1056">
        <v>7</v>
      </c>
      <c r="AE33" s="1056">
        <v>7</v>
      </c>
      <c r="AF33" s="1056">
        <v>7</v>
      </c>
      <c r="AG33" s="1056">
        <v>7</v>
      </c>
      <c r="AH33" s="1056">
        <v>7</v>
      </c>
      <c r="AI33" s="1057">
        <v>7</v>
      </c>
      <c r="AJ33" s="1054">
        <v>7</v>
      </c>
      <c r="AK33" s="1056">
        <v>7</v>
      </c>
      <c r="AL33" s="1056">
        <v>7</v>
      </c>
      <c r="AM33" s="1056">
        <v>7</v>
      </c>
      <c r="AN33" s="1056">
        <v>7</v>
      </c>
      <c r="AO33" s="1056">
        <v>7</v>
      </c>
      <c r="AP33" s="1056">
        <v>7</v>
      </c>
      <c r="AQ33" s="1056">
        <v>7</v>
      </c>
      <c r="AR33" s="1056">
        <v>6</v>
      </c>
      <c r="AS33" s="1056">
        <v>6</v>
      </c>
      <c r="AT33" s="1056">
        <v>6</v>
      </c>
      <c r="AU33" s="1056">
        <v>6</v>
      </c>
      <c r="AV33" s="1056">
        <v>6</v>
      </c>
      <c r="AW33" s="1056">
        <v>6</v>
      </c>
      <c r="AX33" s="1056">
        <v>6</v>
      </c>
      <c r="AY33" s="1056">
        <v>6</v>
      </c>
      <c r="AZ33" s="1056">
        <v>6</v>
      </c>
      <c r="BA33" s="1056">
        <v>6</v>
      </c>
      <c r="BB33" s="1056">
        <v>6</v>
      </c>
      <c r="BC33" s="1056">
        <v>6</v>
      </c>
      <c r="BD33" s="1056">
        <v>6</v>
      </c>
      <c r="BE33" s="1056">
        <v>6</v>
      </c>
      <c r="BF33" s="1056">
        <v>6</v>
      </c>
      <c r="BG33" s="1056">
        <v>6</v>
      </c>
      <c r="BH33" s="1056">
        <v>6</v>
      </c>
      <c r="BI33" s="1056">
        <v>6</v>
      </c>
      <c r="BJ33" s="1056">
        <v>6</v>
      </c>
      <c r="BK33" s="1056">
        <v>6</v>
      </c>
      <c r="BL33" s="1056">
        <v>6</v>
      </c>
      <c r="BM33" s="1057">
        <v>6</v>
      </c>
      <c r="BN33" s="1083">
        <v>5</v>
      </c>
      <c r="BO33" s="1084">
        <v>5</v>
      </c>
      <c r="BP33" s="1084">
        <v>5</v>
      </c>
      <c r="BQ33" s="1084">
        <v>5</v>
      </c>
      <c r="BR33" s="1084">
        <v>5</v>
      </c>
      <c r="BS33" s="1084">
        <v>5</v>
      </c>
      <c r="BT33" s="1084">
        <v>5</v>
      </c>
      <c r="BU33" s="1084">
        <v>5</v>
      </c>
      <c r="BV33" s="1084">
        <v>5</v>
      </c>
      <c r="BW33" s="1084">
        <v>5</v>
      </c>
      <c r="BX33" s="1084">
        <v>5</v>
      </c>
      <c r="BY33" s="1084">
        <v>5</v>
      </c>
      <c r="BZ33" s="1084">
        <v>5</v>
      </c>
      <c r="CA33" s="1084">
        <v>5</v>
      </c>
      <c r="CB33" s="1084">
        <v>5</v>
      </c>
      <c r="CC33" s="1084">
        <v>5</v>
      </c>
      <c r="CD33" s="1084">
        <v>5</v>
      </c>
      <c r="CE33" s="1084">
        <v>5</v>
      </c>
      <c r="CF33" s="1084">
        <v>5</v>
      </c>
      <c r="CG33" s="1084">
        <v>5</v>
      </c>
      <c r="CH33" s="1084">
        <v>5</v>
      </c>
      <c r="CI33" s="1084">
        <v>5</v>
      </c>
      <c r="CJ33" s="1084">
        <v>5</v>
      </c>
      <c r="CK33" s="1084">
        <v>5</v>
      </c>
      <c r="CL33" s="1084">
        <v>5</v>
      </c>
      <c r="CM33" s="1084">
        <v>5</v>
      </c>
      <c r="CN33" s="1084">
        <v>5</v>
      </c>
      <c r="CO33" s="1084">
        <v>5</v>
      </c>
      <c r="CP33" s="1084">
        <v>5</v>
      </c>
      <c r="CQ33" s="1084">
        <v>5</v>
      </c>
      <c r="CR33" s="1085">
        <v>5</v>
      </c>
      <c r="CS33" s="1086">
        <v>5</v>
      </c>
      <c r="CT33" s="1087">
        <v>5</v>
      </c>
      <c r="CU33" s="1087">
        <v>5</v>
      </c>
      <c r="CV33" s="1087">
        <v>4</v>
      </c>
      <c r="CW33" s="1087">
        <v>4</v>
      </c>
      <c r="CX33" s="1087">
        <v>4</v>
      </c>
      <c r="CY33" s="1087">
        <v>4</v>
      </c>
      <c r="CZ33" s="1087">
        <v>4</v>
      </c>
      <c r="DA33" s="1087">
        <v>4</v>
      </c>
      <c r="DB33" s="1087">
        <v>4</v>
      </c>
      <c r="DC33" s="1087">
        <v>4</v>
      </c>
      <c r="DD33" s="1087">
        <v>4</v>
      </c>
      <c r="DE33" s="1087">
        <v>4</v>
      </c>
      <c r="DF33" s="1087">
        <v>4</v>
      </c>
      <c r="DG33" s="1077">
        <v>4</v>
      </c>
      <c r="DH33" s="1077">
        <v>4</v>
      </c>
      <c r="DI33" s="1077">
        <v>4</v>
      </c>
      <c r="DJ33" s="1077">
        <v>4</v>
      </c>
      <c r="DK33" s="1077">
        <v>4</v>
      </c>
      <c r="DL33" s="1077">
        <v>4</v>
      </c>
      <c r="DM33" s="1077">
        <v>4</v>
      </c>
      <c r="DN33" s="1077">
        <v>4</v>
      </c>
      <c r="DO33" s="1077">
        <v>4</v>
      </c>
      <c r="DP33" s="1077">
        <v>4</v>
      </c>
      <c r="DQ33" s="1077">
        <v>4</v>
      </c>
      <c r="DR33" s="1077">
        <v>4</v>
      </c>
      <c r="DS33" s="1077">
        <v>4</v>
      </c>
      <c r="DT33" s="1077">
        <v>4</v>
      </c>
      <c r="DU33" s="1077">
        <v>4</v>
      </c>
      <c r="DV33" s="1078">
        <v>4</v>
      </c>
      <c r="DW33" s="153"/>
    </row>
    <row r="34" spans="2:187" ht="18" customHeight="1">
      <c r="B34" s="1061"/>
      <c r="C34" s="147" t="s">
        <v>150</v>
      </c>
      <c r="D34" s="305">
        <f>'様式第14号-2-1（別紙1）'!$M$114</f>
        <v>11500</v>
      </c>
      <c r="E34" s="259" t="str">
        <f t="shared" ref="E34:AJ34" si="28">IF(E33=1,E33,"")</f>
        <v/>
      </c>
      <c r="F34" s="260" t="str">
        <f t="shared" si="28"/>
        <v/>
      </c>
      <c r="G34" s="260" t="str">
        <f t="shared" si="28"/>
        <v/>
      </c>
      <c r="H34" s="260" t="str">
        <f t="shared" si="28"/>
        <v/>
      </c>
      <c r="I34" s="260" t="str">
        <f t="shared" si="28"/>
        <v/>
      </c>
      <c r="J34" s="260" t="str">
        <f t="shared" si="28"/>
        <v/>
      </c>
      <c r="K34" s="260" t="str">
        <f t="shared" si="28"/>
        <v/>
      </c>
      <c r="L34" s="260" t="str">
        <f t="shared" si="28"/>
        <v/>
      </c>
      <c r="M34" s="260" t="str">
        <f t="shared" si="28"/>
        <v/>
      </c>
      <c r="N34" s="260" t="str">
        <f t="shared" si="28"/>
        <v/>
      </c>
      <c r="O34" s="260" t="str">
        <f t="shared" si="28"/>
        <v/>
      </c>
      <c r="P34" s="260" t="str">
        <f t="shared" si="28"/>
        <v/>
      </c>
      <c r="Q34" s="260" t="str">
        <f t="shared" si="28"/>
        <v/>
      </c>
      <c r="R34" s="260" t="str">
        <f t="shared" si="28"/>
        <v/>
      </c>
      <c r="S34" s="260" t="str">
        <f t="shared" si="28"/>
        <v/>
      </c>
      <c r="T34" s="260" t="str">
        <f t="shared" si="28"/>
        <v/>
      </c>
      <c r="U34" s="260" t="str">
        <f t="shared" si="28"/>
        <v/>
      </c>
      <c r="V34" s="260" t="str">
        <f t="shared" si="28"/>
        <v/>
      </c>
      <c r="W34" s="260" t="str">
        <f t="shared" si="28"/>
        <v/>
      </c>
      <c r="X34" s="260" t="str">
        <f t="shared" si="28"/>
        <v/>
      </c>
      <c r="Y34" s="260" t="str">
        <f t="shared" si="28"/>
        <v/>
      </c>
      <c r="Z34" s="260" t="str">
        <f t="shared" si="28"/>
        <v/>
      </c>
      <c r="AA34" s="260" t="str">
        <f t="shared" si="28"/>
        <v/>
      </c>
      <c r="AB34" s="260" t="str">
        <f t="shared" si="28"/>
        <v/>
      </c>
      <c r="AC34" s="260" t="str">
        <f t="shared" si="28"/>
        <v/>
      </c>
      <c r="AD34" s="260" t="str">
        <f t="shared" si="28"/>
        <v/>
      </c>
      <c r="AE34" s="260" t="str">
        <f t="shared" si="28"/>
        <v/>
      </c>
      <c r="AF34" s="260" t="str">
        <f t="shared" si="28"/>
        <v/>
      </c>
      <c r="AG34" s="260" t="str">
        <f t="shared" si="28"/>
        <v/>
      </c>
      <c r="AH34" s="260" t="str">
        <f t="shared" si="28"/>
        <v/>
      </c>
      <c r="AI34" s="261" t="str">
        <f t="shared" si="28"/>
        <v/>
      </c>
      <c r="AJ34" s="259" t="str">
        <f t="shared" si="28"/>
        <v/>
      </c>
      <c r="AK34" s="260" t="str">
        <f t="shared" ref="AK34:BP34" si="29">IF(AK33=1,AK33,"")</f>
        <v/>
      </c>
      <c r="AL34" s="260" t="str">
        <f t="shared" si="29"/>
        <v/>
      </c>
      <c r="AM34" s="260" t="str">
        <f t="shared" si="29"/>
        <v/>
      </c>
      <c r="AN34" s="260" t="str">
        <f t="shared" si="29"/>
        <v/>
      </c>
      <c r="AO34" s="260" t="str">
        <f t="shared" si="29"/>
        <v/>
      </c>
      <c r="AP34" s="260" t="str">
        <f t="shared" si="29"/>
        <v/>
      </c>
      <c r="AQ34" s="260" t="str">
        <f t="shared" si="29"/>
        <v/>
      </c>
      <c r="AR34" s="260" t="str">
        <f t="shared" si="29"/>
        <v/>
      </c>
      <c r="AS34" s="260" t="str">
        <f t="shared" si="29"/>
        <v/>
      </c>
      <c r="AT34" s="260" t="str">
        <f t="shared" si="29"/>
        <v/>
      </c>
      <c r="AU34" s="260" t="str">
        <f t="shared" si="29"/>
        <v/>
      </c>
      <c r="AV34" s="260" t="str">
        <f t="shared" si="29"/>
        <v/>
      </c>
      <c r="AW34" s="260" t="str">
        <f t="shared" si="29"/>
        <v/>
      </c>
      <c r="AX34" s="260" t="str">
        <f t="shared" si="29"/>
        <v/>
      </c>
      <c r="AY34" s="260" t="str">
        <f t="shared" si="29"/>
        <v/>
      </c>
      <c r="AZ34" s="260" t="str">
        <f t="shared" si="29"/>
        <v/>
      </c>
      <c r="BA34" s="260" t="str">
        <f t="shared" si="29"/>
        <v/>
      </c>
      <c r="BB34" s="260" t="str">
        <f t="shared" si="29"/>
        <v/>
      </c>
      <c r="BC34" s="260" t="str">
        <f t="shared" si="29"/>
        <v/>
      </c>
      <c r="BD34" s="260" t="str">
        <f t="shared" si="29"/>
        <v/>
      </c>
      <c r="BE34" s="260" t="str">
        <f t="shared" si="29"/>
        <v/>
      </c>
      <c r="BF34" s="260" t="str">
        <f t="shared" si="29"/>
        <v/>
      </c>
      <c r="BG34" s="260" t="str">
        <f t="shared" si="29"/>
        <v/>
      </c>
      <c r="BH34" s="260" t="str">
        <f t="shared" si="29"/>
        <v/>
      </c>
      <c r="BI34" s="260" t="str">
        <f t="shared" si="29"/>
        <v/>
      </c>
      <c r="BJ34" s="260" t="str">
        <f t="shared" si="29"/>
        <v/>
      </c>
      <c r="BK34" s="260" t="str">
        <f t="shared" si="29"/>
        <v/>
      </c>
      <c r="BL34" s="260" t="str">
        <f t="shared" si="29"/>
        <v/>
      </c>
      <c r="BM34" s="262" t="str">
        <f t="shared" si="29"/>
        <v/>
      </c>
      <c r="BN34" s="172" t="str">
        <f t="shared" si="29"/>
        <v/>
      </c>
      <c r="BO34" s="173" t="str">
        <f t="shared" si="29"/>
        <v/>
      </c>
      <c r="BP34" s="173" t="str">
        <f t="shared" si="29"/>
        <v/>
      </c>
      <c r="BQ34" s="173" t="str">
        <f t="shared" ref="BQ34:CV34" si="30">IF(BQ33=1,BQ33,"")</f>
        <v/>
      </c>
      <c r="BR34" s="173" t="str">
        <f t="shared" si="30"/>
        <v/>
      </c>
      <c r="BS34" s="173" t="str">
        <f t="shared" si="30"/>
        <v/>
      </c>
      <c r="BT34" s="173" t="str">
        <f t="shared" si="30"/>
        <v/>
      </c>
      <c r="BU34" s="173" t="str">
        <f t="shared" si="30"/>
        <v/>
      </c>
      <c r="BV34" s="173" t="str">
        <f t="shared" si="30"/>
        <v/>
      </c>
      <c r="BW34" s="173" t="str">
        <f t="shared" si="30"/>
        <v/>
      </c>
      <c r="BX34" s="173" t="str">
        <f t="shared" si="30"/>
        <v/>
      </c>
      <c r="BY34" s="173" t="str">
        <f t="shared" si="30"/>
        <v/>
      </c>
      <c r="BZ34" s="173" t="str">
        <f t="shared" si="30"/>
        <v/>
      </c>
      <c r="CA34" s="173" t="str">
        <f t="shared" si="30"/>
        <v/>
      </c>
      <c r="CB34" s="173" t="str">
        <f t="shared" si="30"/>
        <v/>
      </c>
      <c r="CC34" s="173" t="str">
        <f t="shared" si="30"/>
        <v/>
      </c>
      <c r="CD34" s="173" t="str">
        <f t="shared" si="30"/>
        <v/>
      </c>
      <c r="CE34" s="173" t="str">
        <f t="shared" si="30"/>
        <v/>
      </c>
      <c r="CF34" s="173" t="str">
        <f t="shared" si="30"/>
        <v/>
      </c>
      <c r="CG34" s="173" t="str">
        <f t="shared" si="30"/>
        <v/>
      </c>
      <c r="CH34" s="173" t="str">
        <f t="shared" si="30"/>
        <v/>
      </c>
      <c r="CI34" s="173" t="str">
        <f t="shared" si="30"/>
        <v/>
      </c>
      <c r="CJ34" s="173" t="str">
        <f t="shared" si="30"/>
        <v/>
      </c>
      <c r="CK34" s="173" t="str">
        <f t="shared" si="30"/>
        <v/>
      </c>
      <c r="CL34" s="173" t="str">
        <f t="shared" si="30"/>
        <v/>
      </c>
      <c r="CM34" s="173" t="str">
        <f t="shared" si="30"/>
        <v/>
      </c>
      <c r="CN34" s="173" t="str">
        <f t="shared" si="30"/>
        <v/>
      </c>
      <c r="CO34" s="173" t="str">
        <f t="shared" si="30"/>
        <v/>
      </c>
      <c r="CP34" s="173" t="str">
        <f t="shared" si="30"/>
        <v/>
      </c>
      <c r="CQ34" s="173" t="str">
        <f t="shared" si="30"/>
        <v/>
      </c>
      <c r="CR34" s="174" t="str">
        <f t="shared" si="30"/>
        <v/>
      </c>
      <c r="CS34" s="172" t="str">
        <f t="shared" si="30"/>
        <v/>
      </c>
      <c r="CT34" s="173" t="str">
        <f t="shared" si="30"/>
        <v/>
      </c>
      <c r="CU34" s="173" t="str">
        <f t="shared" si="30"/>
        <v/>
      </c>
      <c r="CV34" s="173" t="str">
        <f t="shared" si="30"/>
        <v/>
      </c>
      <c r="CW34" s="173" t="str">
        <f t="shared" ref="CW34:DV34" si="31">IF(CW33=1,CW33,"")</f>
        <v/>
      </c>
      <c r="CX34" s="173" t="str">
        <f t="shared" si="31"/>
        <v/>
      </c>
      <c r="CY34" s="173" t="str">
        <f t="shared" si="31"/>
        <v/>
      </c>
      <c r="CZ34" s="173" t="str">
        <f t="shared" si="31"/>
        <v/>
      </c>
      <c r="DA34" s="173" t="str">
        <f t="shared" si="31"/>
        <v/>
      </c>
      <c r="DB34" s="173" t="str">
        <f t="shared" si="31"/>
        <v/>
      </c>
      <c r="DC34" s="173" t="str">
        <f t="shared" si="31"/>
        <v/>
      </c>
      <c r="DD34" s="173" t="str">
        <f t="shared" si="31"/>
        <v/>
      </c>
      <c r="DE34" s="173" t="str">
        <f t="shared" si="31"/>
        <v/>
      </c>
      <c r="DF34" s="173" t="str">
        <f t="shared" si="31"/>
        <v/>
      </c>
      <c r="DG34" s="175" t="str">
        <f t="shared" si="31"/>
        <v/>
      </c>
      <c r="DH34" s="175" t="str">
        <f t="shared" si="31"/>
        <v/>
      </c>
      <c r="DI34" s="175" t="str">
        <f t="shared" si="31"/>
        <v/>
      </c>
      <c r="DJ34" s="175" t="str">
        <f t="shared" si="31"/>
        <v/>
      </c>
      <c r="DK34" s="175" t="str">
        <f t="shared" si="31"/>
        <v/>
      </c>
      <c r="DL34" s="175" t="str">
        <f t="shared" si="31"/>
        <v/>
      </c>
      <c r="DM34" s="175" t="str">
        <f t="shared" si="31"/>
        <v/>
      </c>
      <c r="DN34" s="175" t="str">
        <f t="shared" si="31"/>
        <v/>
      </c>
      <c r="DO34" s="175" t="str">
        <f t="shared" si="31"/>
        <v/>
      </c>
      <c r="DP34" s="175" t="str">
        <f t="shared" si="31"/>
        <v/>
      </c>
      <c r="DQ34" s="175" t="str">
        <f t="shared" si="31"/>
        <v/>
      </c>
      <c r="DR34" s="175" t="str">
        <f t="shared" si="31"/>
        <v/>
      </c>
      <c r="DS34" s="175" t="str">
        <f t="shared" si="31"/>
        <v/>
      </c>
      <c r="DT34" s="175" t="str">
        <f t="shared" si="31"/>
        <v/>
      </c>
      <c r="DU34" s="175" t="str">
        <f t="shared" si="31"/>
        <v/>
      </c>
      <c r="DV34" s="176" t="str">
        <f t="shared" si="31"/>
        <v/>
      </c>
      <c r="DW34" s="153"/>
    </row>
    <row r="35" spans="2:187" ht="18" customHeight="1">
      <c r="B35" s="1061"/>
      <c r="C35" s="1074" t="s">
        <v>151</v>
      </c>
      <c r="D35" s="305">
        <f>'様式第14号-2-1（別紙1）'!$L$114</f>
        <v>10533.333333333332</v>
      </c>
      <c r="E35" s="172" t="str">
        <f t="shared" ref="E35:AJ35" si="32">IF(E33=2,E33,"")</f>
        <v/>
      </c>
      <c r="F35" s="173" t="str">
        <f t="shared" si="32"/>
        <v/>
      </c>
      <c r="G35" s="173" t="str">
        <f t="shared" si="32"/>
        <v/>
      </c>
      <c r="H35" s="173" t="str">
        <f t="shared" si="32"/>
        <v/>
      </c>
      <c r="I35" s="173" t="str">
        <f t="shared" si="32"/>
        <v/>
      </c>
      <c r="J35" s="173" t="str">
        <f t="shared" si="32"/>
        <v/>
      </c>
      <c r="K35" s="173" t="str">
        <f t="shared" si="32"/>
        <v/>
      </c>
      <c r="L35" s="173" t="str">
        <f t="shared" si="32"/>
        <v/>
      </c>
      <c r="M35" s="173" t="str">
        <f t="shared" si="32"/>
        <v/>
      </c>
      <c r="N35" s="173" t="str">
        <f t="shared" si="32"/>
        <v/>
      </c>
      <c r="O35" s="173" t="str">
        <f t="shared" si="32"/>
        <v/>
      </c>
      <c r="P35" s="173" t="str">
        <f t="shared" si="32"/>
        <v/>
      </c>
      <c r="Q35" s="173" t="str">
        <f t="shared" si="32"/>
        <v/>
      </c>
      <c r="R35" s="173" t="str">
        <f t="shared" si="32"/>
        <v/>
      </c>
      <c r="S35" s="173" t="str">
        <f t="shared" si="32"/>
        <v/>
      </c>
      <c r="T35" s="173" t="str">
        <f t="shared" si="32"/>
        <v/>
      </c>
      <c r="U35" s="173" t="str">
        <f t="shared" si="32"/>
        <v/>
      </c>
      <c r="V35" s="173" t="str">
        <f t="shared" si="32"/>
        <v/>
      </c>
      <c r="W35" s="173" t="str">
        <f t="shared" si="32"/>
        <v/>
      </c>
      <c r="X35" s="173" t="str">
        <f t="shared" si="32"/>
        <v/>
      </c>
      <c r="Y35" s="173" t="str">
        <f t="shared" si="32"/>
        <v/>
      </c>
      <c r="Z35" s="173" t="str">
        <f t="shared" si="32"/>
        <v/>
      </c>
      <c r="AA35" s="173" t="str">
        <f t="shared" si="32"/>
        <v/>
      </c>
      <c r="AB35" s="173" t="str">
        <f t="shared" si="32"/>
        <v/>
      </c>
      <c r="AC35" s="173" t="str">
        <f t="shared" si="32"/>
        <v/>
      </c>
      <c r="AD35" s="173" t="str">
        <f t="shared" si="32"/>
        <v/>
      </c>
      <c r="AE35" s="173" t="str">
        <f t="shared" si="32"/>
        <v/>
      </c>
      <c r="AF35" s="173" t="str">
        <f t="shared" si="32"/>
        <v/>
      </c>
      <c r="AG35" s="173" t="str">
        <f t="shared" si="32"/>
        <v/>
      </c>
      <c r="AH35" s="173" t="str">
        <f t="shared" si="32"/>
        <v/>
      </c>
      <c r="AI35" s="174" t="str">
        <f t="shared" si="32"/>
        <v/>
      </c>
      <c r="AJ35" s="172" t="str">
        <f t="shared" si="32"/>
        <v/>
      </c>
      <c r="AK35" s="173" t="str">
        <f t="shared" ref="AK35:BP35" si="33">IF(AK33=2,AK33,"")</f>
        <v/>
      </c>
      <c r="AL35" s="173" t="str">
        <f t="shared" si="33"/>
        <v/>
      </c>
      <c r="AM35" s="173" t="str">
        <f t="shared" si="33"/>
        <v/>
      </c>
      <c r="AN35" s="173" t="str">
        <f t="shared" si="33"/>
        <v/>
      </c>
      <c r="AO35" s="173" t="str">
        <f t="shared" si="33"/>
        <v/>
      </c>
      <c r="AP35" s="173" t="str">
        <f t="shared" si="33"/>
        <v/>
      </c>
      <c r="AQ35" s="173" t="str">
        <f t="shared" si="33"/>
        <v/>
      </c>
      <c r="AR35" s="173" t="str">
        <f t="shared" si="33"/>
        <v/>
      </c>
      <c r="AS35" s="173" t="str">
        <f t="shared" si="33"/>
        <v/>
      </c>
      <c r="AT35" s="173" t="str">
        <f t="shared" si="33"/>
        <v/>
      </c>
      <c r="AU35" s="173" t="str">
        <f t="shared" si="33"/>
        <v/>
      </c>
      <c r="AV35" s="173" t="str">
        <f t="shared" si="33"/>
        <v/>
      </c>
      <c r="AW35" s="173" t="str">
        <f t="shared" si="33"/>
        <v/>
      </c>
      <c r="AX35" s="173" t="str">
        <f t="shared" si="33"/>
        <v/>
      </c>
      <c r="AY35" s="173" t="str">
        <f t="shared" si="33"/>
        <v/>
      </c>
      <c r="AZ35" s="173" t="str">
        <f t="shared" si="33"/>
        <v/>
      </c>
      <c r="BA35" s="173" t="str">
        <f t="shared" si="33"/>
        <v/>
      </c>
      <c r="BB35" s="173" t="str">
        <f t="shared" si="33"/>
        <v/>
      </c>
      <c r="BC35" s="173" t="str">
        <f t="shared" si="33"/>
        <v/>
      </c>
      <c r="BD35" s="173" t="str">
        <f t="shared" si="33"/>
        <v/>
      </c>
      <c r="BE35" s="173" t="str">
        <f t="shared" si="33"/>
        <v/>
      </c>
      <c r="BF35" s="173" t="str">
        <f t="shared" si="33"/>
        <v/>
      </c>
      <c r="BG35" s="173" t="str">
        <f t="shared" si="33"/>
        <v/>
      </c>
      <c r="BH35" s="173" t="str">
        <f t="shared" si="33"/>
        <v/>
      </c>
      <c r="BI35" s="173" t="str">
        <f t="shared" si="33"/>
        <v/>
      </c>
      <c r="BJ35" s="173" t="str">
        <f t="shared" si="33"/>
        <v/>
      </c>
      <c r="BK35" s="173" t="str">
        <f t="shared" si="33"/>
        <v/>
      </c>
      <c r="BL35" s="173" t="str">
        <f t="shared" si="33"/>
        <v/>
      </c>
      <c r="BM35" s="177" t="str">
        <f t="shared" si="33"/>
        <v/>
      </c>
      <c r="BN35" s="172" t="str">
        <f t="shared" si="33"/>
        <v/>
      </c>
      <c r="BO35" s="173" t="str">
        <f t="shared" si="33"/>
        <v/>
      </c>
      <c r="BP35" s="173" t="str">
        <f t="shared" si="33"/>
        <v/>
      </c>
      <c r="BQ35" s="173" t="str">
        <f t="shared" ref="BQ35:CV35" si="34">IF(BQ33=2,BQ33,"")</f>
        <v/>
      </c>
      <c r="BR35" s="173" t="str">
        <f t="shared" si="34"/>
        <v/>
      </c>
      <c r="BS35" s="173" t="str">
        <f t="shared" si="34"/>
        <v/>
      </c>
      <c r="BT35" s="173" t="str">
        <f t="shared" si="34"/>
        <v/>
      </c>
      <c r="BU35" s="173" t="str">
        <f t="shared" si="34"/>
        <v/>
      </c>
      <c r="BV35" s="173" t="str">
        <f t="shared" si="34"/>
        <v/>
      </c>
      <c r="BW35" s="173" t="str">
        <f t="shared" si="34"/>
        <v/>
      </c>
      <c r="BX35" s="173" t="str">
        <f t="shared" si="34"/>
        <v/>
      </c>
      <c r="BY35" s="173" t="str">
        <f t="shared" si="34"/>
        <v/>
      </c>
      <c r="BZ35" s="173" t="str">
        <f t="shared" si="34"/>
        <v/>
      </c>
      <c r="CA35" s="173" t="str">
        <f t="shared" si="34"/>
        <v/>
      </c>
      <c r="CB35" s="173" t="str">
        <f t="shared" si="34"/>
        <v/>
      </c>
      <c r="CC35" s="173" t="str">
        <f t="shared" si="34"/>
        <v/>
      </c>
      <c r="CD35" s="173" t="str">
        <f t="shared" si="34"/>
        <v/>
      </c>
      <c r="CE35" s="173" t="str">
        <f t="shared" si="34"/>
        <v/>
      </c>
      <c r="CF35" s="173" t="str">
        <f t="shared" si="34"/>
        <v/>
      </c>
      <c r="CG35" s="173" t="str">
        <f t="shared" si="34"/>
        <v/>
      </c>
      <c r="CH35" s="173" t="str">
        <f t="shared" si="34"/>
        <v/>
      </c>
      <c r="CI35" s="173" t="str">
        <f t="shared" si="34"/>
        <v/>
      </c>
      <c r="CJ35" s="173" t="str">
        <f t="shared" si="34"/>
        <v/>
      </c>
      <c r="CK35" s="173" t="str">
        <f t="shared" si="34"/>
        <v/>
      </c>
      <c r="CL35" s="173" t="str">
        <f t="shared" si="34"/>
        <v/>
      </c>
      <c r="CM35" s="173" t="str">
        <f t="shared" si="34"/>
        <v/>
      </c>
      <c r="CN35" s="173" t="str">
        <f t="shared" si="34"/>
        <v/>
      </c>
      <c r="CO35" s="173" t="str">
        <f t="shared" si="34"/>
        <v/>
      </c>
      <c r="CP35" s="173" t="str">
        <f t="shared" si="34"/>
        <v/>
      </c>
      <c r="CQ35" s="173" t="str">
        <f t="shared" si="34"/>
        <v/>
      </c>
      <c r="CR35" s="174" t="str">
        <f t="shared" si="34"/>
        <v/>
      </c>
      <c r="CS35" s="172" t="str">
        <f t="shared" si="34"/>
        <v/>
      </c>
      <c r="CT35" s="173" t="str">
        <f t="shared" si="34"/>
        <v/>
      </c>
      <c r="CU35" s="173" t="str">
        <f t="shared" si="34"/>
        <v/>
      </c>
      <c r="CV35" s="173" t="str">
        <f t="shared" si="34"/>
        <v/>
      </c>
      <c r="CW35" s="173" t="str">
        <f t="shared" ref="CW35:DV35" si="35">IF(CW33=2,CW33,"")</f>
        <v/>
      </c>
      <c r="CX35" s="173" t="str">
        <f t="shared" si="35"/>
        <v/>
      </c>
      <c r="CY35" s="173" t="str">
        <f t="shared" si="35"/>
        <v/>
      </c>
      <c r="CZ35" s="173" t="str">
        <f t="shared" si="35"/>
        <v/>
      </c>
      <c r="DA35" s="173" t="str">
        <f t="shared" si="35"/>
        <v/>
      </c>
      <c r="DB35" s="173" t="str">
        <f t="shared" si="35"/>
        <v/>
      </c>
      <c r="DC35" s="173" t="str">
        <f t="shared" si="35"/>
        <v/>
      </c>
      <c r="DD35" s="173" t="str">
        <f t="shared" si="35"/>
        <v/>
      </c>
      <c r="DE35" s="173" t="str">
        <f t="shared" si="35"/>
        <v/>
      </c>
      <c r="DF35" s="173" t="str">
        <f t="shared" si="35"/>
        <v/>
      </c>
      <c r="DG35" s="173" t="str">
        <f t="shared" si="35"/>
        <v/>
      </c>
      <c r="DH35" s="173" t="str">
        <f t="shared" si="35"/>
        <v/>
      </c>
      <c r="DI35" s="173" t="str">
        <f t="shared" si="35"/>
        <v/>
      </c>
      <c r="DJ35" s="173" t="str">
        <f t="shared" si="35"/>
        <v/>
      </c>
      <c r="DK35" s="173" t="str">
        <f t="shared" si="35"/>
        <v/>
      </c>
      <c r="DL35" s="173" t="str">
        <f t="shared" si="35"/>
        <v/>
      </c>
      <c r="DM35" s="173" t="str">
        <f t="shared" si="35"/>
        <v/>
      </c>
      <c r="DN35" s="173" t="str">
        <f t="shared" si="35"/>
        <v/>
      </c>
      <c r="DO35" s="173" t="str">
        <f t="shared" si="35"/>
        <v/>
      </c>
      <c r="DP35" s="173" t="str">
        <f t="shared" si="35"/>
        <v/>
      </c>
      <c r="DQ35" s="173" t="str">
        <f t="shared" si="35"/>
        <v/>
      </c>
      <c r="DR35" s="173" t="str">
        <f t="shared" si="35"/>
        <v/>
      </c>
      <c r="DS35" s="173" t="str">
        <f t="shared" si="35"/>
        <v/>
      </c>
      <c r="DT35" s="173" t="str">
        <f t="shared" si="35"/>
        <v/>
      </c>
      <c r="DU35" s="173" t="str">
        <f t="shared" si="35"/>
        <v/>
      </c>
      <c r="DV35" s="177" t="str">
        <f t="shared" si="35"/>
        <v/>
      </c>
      <c r="DW35" s="153"/>
    </row>
    <row r="36" spans="2:187" ht="18" customHeight="1">
      <c r="B36" s="1061"/>
      <c r="C36" s="1074" t="s">
        <v>152</v>
      </c>
      <c r="D36" s="305">
        <f>'様式第14号-2-1（別紙1）'!$K$114</f>
        <v>9566.6666666666661</v>
      </c>
      <c r="E36" s="172" t="str">
        <f t="shared" ref="E36:AJ36" si="36">IF(E33=3,E33,"")</f>
        <v/>
      </c>
      <c r="F36" s="173" t="str">
        <f t="shared" si="36"/>
        <v/>
      </c>
      <c r="G36" s="173" t="str">
        <f t="shared" si="36"/>
        <v/>
      </c>
      <c r="H36" s="173" t="str">
        <f t="shared" si="36"/>
        <v/>
      </c>
      <c r="I36" s="173" t="str">
        <f t="shared" si="36"/>
        <v/>
      </c>
      <c r="J36" s="173" t="str">
        <f t="shared" si="36"/>
        <v/>
      </c>
      <c r="K36" s="173" t="str">
        <f t="shared" si="36"/>
        <v/>
      </c>
      <c r="L36" s="173" t="str">
        <f t="shared" si="36"/>
        <v/>
      </c>
      <c r="M36" s="173" t="str">
        <f t="shared" si="36"/>
        <v/>
      </c>
      <c r="N36" s="173" t="str">
        <f t="shared" si="36"/>
        <v/>
      </c>
      <c r="O36" s="173" t="str">
        <f t="shared" si="36"/>
        <v/>
      </c>
      <c r="P36" s="173" t="str">
        <f t="shared" si="36"/>
        <v/>
      </c>
      <c r="Q36" s="173" t="str">
        <f t="shared" si="36"/>
        <v/>
      </c>
      <c r="R36" s="173" t="str">
        <f t="shared" si="36"/>
        <v/>
      </c>
      <c r="S36" s="173" t="str">
        <f t="shared" si="36"/>
        <v/>
      </c>
      <c r="T36" s="173" t="str">
        <f t="shared" si="36"/>
        <v/>
      </c>
      <c r="U36" s="173" t="str">
        <f t="shared" si="36"/>
        <v/>
      </c>
      <c r="V36" s="173" t="str">
        <f t="shared" si="36"/>
        <v/>
      </c>
      <c r="W36" s="173" t="str">
        <f t="shared" si="36"/>
        <v/>
      </c>
      <c r="X36" s="173" t="str">
        <f t="shared" si="36"/>
        <v/>
      </c>
      <c r="Y36" s="173" t="str">
        <f t="shared" si="36"/>
        <v/>
      </c>
      <c r="Z36" s="173" t="str">
        <f t="shared" si="36"/>
        <v/>
      </c>
      <c r="AA36" s="173" t="str">
        <f t="shared" si="36"/>
        <v/>
      </c>
      <c r="AB36" s="173" t="str">
        <f t="shared" si="36"/>
        <v/>
      </c>
      <c r="AC36" s="173" t="str">
        <f t="shared" si="36"/>
        <v/>
      </c>
      <c r="AD36" s="173" t="str">
        <f t="shared" si="36"/>
        <v/>
      </c>
      <c r="AE36" s="173" t="str">
        <f t="shared" si="36"/>
        <v/>
      </c>
      <c r="AF36" s="173" t="str">
        <f t="shared" si="36"/>
        <v/>
      </c>
      <c r="AG36" s="173" t="str">
        <f t="shared" si="36"/>
        <v/>
      </c>
      <c r="AH36" s="173" t="str">
        <f t="shared" si="36"/>
        <v/>
      </c>
      <c r="AI36" s="174" t="str">
        <f t="shared" si="36"/>
        <v/>
      </c>
      <c r="AJ36" s="172" t="str">
        <f t="shared" si="36"/>
        <v/>
      </c>
      <c r="AK36" s="173" t="str">
        <f t="shared" ref="AK36:BP36" si="37">IF(AK33=3,AK33,"")</f>
        <v/>
      </c>
      <c r="AL36" s="173" t="str">
        <f t="shared" si="37"/>
        <v/>
      </c>
      <c r="AM36" s="173" t="str">
        <f t="shared" si="37"/>
        <v/>
      </c>
      <c r="AN36" s="173" t="str">
        <f t="shared" si="37"/>
        <v/>
      </c>
      <c r="AO36" s="173" t="str">
        <f t="shared" si="37"/>
        <v/>
      </c>
      <c r="AP36" s="173" t="str">
        <f t="shared" si="37"/>
        <v/>
      </c>
      <c r="AQ36" s="173" t="str">
        <f t="shared" si="37"/>
        <v/>
      </c>
      <c r="AR36" s="173" t="str">
        <f t="shared" si="37"/>
        <v/>
      </c>
      <c r="AS36" s="173" t="str">
        <f t="shared" si="37"/>
        <v/>
      </c>
      <c r="AT36" s="173" t="str">
        <f t="shared" si="37"/>
        <v/>
      </c>
      <c r="AU36" s="173" t="str">
        <f t="shared" si="37"/>
        <v/>
      </c>
      <c r="AV36" s="173" t="str">
        <f t="shared" si="37"/>
        <v/>
      </c>
      <c r="AW36" s="173" t="str">
        <f t="shared" si="37"/>
        <v/>
      </c>
      <c r="AX36" s="173" t="str">
        <f t="shared" si="37"/>
        <v/>
      </c>
      <c r="AY36" s="173" t="str">
        <f t="shared" si="37"/>
        <v/>
      </c>
      <c r="AZ36" s="173" t="str">
        <f t="shared" si="37"/>
        <v/>
      </c>
      <c r="BA36" s="173" t="str">
        <f t="shared" si="37"/>
        <v/>
      </c>
      <c r="BB36" s="173" t="str">
        <f t="shared" si="37"/>
        <v/>
      </c>
      <c r="BC36" s="173" t="str">
        <f t="shared" si="37"/>
        <v/>
      </c>
      <c r="BD36" s="173" t="str">
        <f t="shared" si="37"/>
        <v/>
      </c>
      <c r="BE36" s="173" t="str">
        <f t="shared" si="37"/>
        <v/>
      </c>
      <c r="BF36" s="173" t="str">
        <f t="shared" si="37"/>
        <v/>
      </c>
      <c r="BG36" s="173" t="str">
        <f t="shared" si="37"/>
        <v/>
      </c>
      <c r="BH36" s="173" t="str">
        <f t="shared" si="37"/>
        <v/>
      </c>
      <c r="BI36" s="173" t="str">
        <f t="shared" si="37"/>
        <v/>
      </c>
      <c r="BJ36" s="173" t="str">
        <f t="shared" si="37"/>
        <v/>
      </c>
      <c r="BK36" s="173" t="str">
        <f t="shared" si="37"/>
        <v/>
      </c>
      <c r="BL36" s="173" t="str">
        <f t="shared" si="37"/>
        <v/>
      </c>
      <c r="BM36" s="177" t="str">
        <f t="shared" si="37"/>
        <v/>
      </c>
      <c r="BN36" s="172" t="str">
        <f t="shared" si="37"/>
        <v/>
      </c>
      <c r="BO36" s="173" t="str">
        <f t="shared" si="37"/>
        <v/>
      </c>
      <c r="BP36" s="173" t="str">
        <f t="shared" si="37"/>
        <v/>
      </c>
      <c r="BQ36" s="173" t="str">
        <f t="shared" ref="BQ36:CV36" si="38">IF(BQ33=3,BQ33,"")</f>
        <v/>
      </c>
      <c r="BR36" s="173" t="str">
        <f t="shared" si="38"/>
        <v/>
      </c>
      <c r="BS36" s="173" t="str">
        <f t="shared" si="38"/>
        <v/>
      </c>
      <c r="BT36" s="173" t="str">
        <f t="shared" si="38"/>
        <v/>
      </c>
      <c r="BU36" s="173" t="str">
        <f t="shared" si="38"/>
        <v/>
      </c>
      <c r="BV36" s="173" t="str">
        <f t="shared" si="38"/>
        <v/>
      </c>
      <c r="BW36" s="173" t="str">
        <f t="shared" si="38"/>
        <v/>
      </c>
      <c r="BX36" s="173" t="str">
        <f t="shared" si="38"/>
        <v/>
      </c>
      <c r="BY36" s="173" t="str">
        <f t="shared" si="38"/>
        <v/>
      </c>
      <c r="BZ36" s="173" t="str">
        <f t="shared" si="38"/>
        <v/>
      </c>
      <c r="CA36" s="173" t="str">
        <f t="shared" si="38"/>
        <v/>
      </c>
      <c r="CB36" s="173" t="str">
        <f t="shared" si="38"/>
        <v/>
      </c>
      <c r="CC36" s="173" t="str">
        <f t="shared" si="38"/>
        <v/>
      </c>
      <c r="CD36" s="173" t="str">
        <f t="shared" si="38"/>
        <v/>
      </c>
      <c r="CE36" s="173" t="str">
        <f t="shared" si="38"/>
        <v/>
      </c>
      <c r="CF36" s="173" t="str">
        <f t="shared" si="38"/>
        <v/>
      </c>
      <c r="CG36" s="173" t="str">
        <f t="shared" si="38"/>
        <v/>
      </c>
      <c r="CH36" s="173" t="str">
        <f t="shared" si="38"/>
        <v/>
      </c>
      <c r="CI36" s="173" t="str">
        <f t="shared" si="38"/>
        <v/>
      </c>
      <c r="CJ36" s="173" t="str">
        <f t="shared" si="38"/>
        <v/>
      </c>
      <c r="CK36" s="173" t="str">
        <f t="shared" si="38"/>
        <v/>
      </c>
      <c r="CL36" s="173" t="str">
        <f t="shared" si="38"/>
        <v/>
      </c>
      <c r="CM36" s="173" t="str">
        <f t="shared" si="38"/>
        <v/>
      </c>
      <c r="CN36" s="173" t="str">
        <f t="shared" si="38"/>
        <v/>
      </c>
      <c r="CO36" s="173" t="str">
        <f t="shared" si="38"/>
        <v/>
      </c>
      <c r="CP36" s="173" t="str">
        <f t="shared" si="38"/>
        <v/>
      </c>
      <c r="CQ36" s="173" t="str">
        <f t="shared" si="38"/>
        <v/>
      </c>
      <c r="CR36" s="174" t="str">
        <f t="shared" si="38"/>
        <v/>
      </c>
      <c r="CS36" s="172" t="str">
        <f t="shared" si="38"/>
        <v/>
      </c>
      <c r="CT36" s="173" t="str">
        <f t="shared" si="38"/>
        <v/>
      </c>
      <c r="CU36" s="173" t="str">
        <f t="shared" si="38"/>
        <v/>
      </c>
      <c r="CV36" s="173" t="str">
        <f t="shared" si="38"/>
        <v/>
      </c>
      <c r="CW36" s="173" t="str">
        <f t="shared" ref="CW36:DV36" si="39">IF(CW33=3,CW33,"")</f>
        <v/>
      </c>
      <c r="CX36" s="173" t="str">
        <f t="shared" si="39"/>
        <v/>
      </c>
      <c r="CY36" s="173" t="str">
        <f t="shared" si="39"/>
        <v/>
      </c>
      <c r="CZ36" s="173" t="str">
        <f t="shared" si="39"/>
        <v/>
      </c>
      <c r="DA36" s="173" t="str">
        <f t="shared" si="39"/>
        <v/>
      </c>
      <c r="DB36" s="173" t="str">
        <f t="shared" si="39"/>
        <v/>
      </c>
      <c r="DC36" s="173" t="str">
        <f t="shared" si="39"/>
        <v/>
      </c>
      <c r="DD36" s="173" t="str">
        <f t="shared" si="39"/>
        <v/>
      </c>
      <c r="DE36" s="173" t="str">
        <f t="shared" si="39"/>
        <v/>
      </c>
      <c r="DF36" s="173" t="str">
        <f t="shared" si="39"/>
        <v/>
      </c>
      <c r="DG36" s="173" t="str">
        <f t="shared" si="39"/>
        <v/>
      </c>
      <c r="DH36" s="173" t="str">
        <f t="shared" si="39"/>
        <v/>
      </c>
      <c r="DI36" s="173" t="str">
        <f t="shared" si="39"/>
        <v/>
      </c>
      <c r="DJ36" s="173" t="str">
        <f t="shared" si="39"/>
        <v/>
      </c>
      <c r="DK36" s="173" t="str">
        <f t="shared" si="39"/>
        <v/>
      </c>
      <c r="DL36" s="173" t="str">
        <f t="shared" si="39"/>
        <v/>
      </c>
      <c r="DM36" s="173" t="str">
        <f t="shared" si="39"/>
        <v/>
      </c>
      <c r="DN36" s="173" t="str">
        <f t="shared" si="39"/>
        <v/>
      </c>
      <c r="DO36" s="173" t="str">
        <f t="shared" si="39"/>
        <v/>
      </c>
      <c r="DP36" s="173" t="str">
        <f t="shared" si="39"/>
        <v/>
      </c>
      <c r="DQ36" s="173" t="str">
        <f t="shared" si="39"/>
        <v/>
      </c>
      <c r="DR36" s="173" t="str">
        <f t="shared" si="39"/>
        <v/>
      </c>
      <c r="DS36" s="173" t="str">
        <f t="shared" si="39"/>
        <v/>
      </c>
      <c r="DT36" s="173" t="str">
        <f t="shared" si="39"/>
        <v/>
      </c>
      <c r="DU36" s="173" t="str">
        <f t="shared" si="39"/>
        <v/>
      </c>
      <c r="DV36" s="177" t="str">
        <f t="shared" si="39"/>
        <v/>
      </c>
      <c r="DW36" s="153"/>
    </row>
    <row r="37" spans="2:187" ht="18" customHeight="1">
      <c r="B37" s="1061"/>
      <c r="C37" s="1074" t="s">
        <v>153</v>
      </c>
      <c r="D37" s="305">
        <f>'様式第14号-2-1（別紙1）'!$J$114</f>
        <v>8600</v>
      </c>
      <c r="E37" s="172" t="str">
        <f t="shared" ref="E37:AJ37" si="40">IF(E33=4,E33,"")</f>
        <v/>
      </c>
      <c r="F37" s="173" t="str">
        <f t="shared" si="40"/>
        <v/>
      </c>
      <c r="G37" s="173" t="str">
        <f t="shared" si="40"/>
        <v/>
      </c>
      <c r="H37" s="173" t="str">
        <f t="shared" si="40"/>
        <v/>
      </c>
      <c r="I37" s="173" t="str">
        <f t="shared" si="40"/>
        <v/>
      </c>
      <c r="J37" s="173" t="str">
        <f t="shared" si="40"/>
        <v/>
      </c>
      <c r="K37" s="173" t="str">
        <f t="shared" si="40"/>
        <v/>
      </c>
      <c r="L37" s="173" t="str">
        <f t="shared" si="40"/>
        <v/>
      </c>
      <c r="M37" s="173" t="str">
        <f t="shared" si="40"/>
        <v/>
      </c>
      <c r="N37" s="173" t="str">
        <f t="shared" si="40"/>
        <v/>
      </c>
      <c r="O37" s="173" t="str">
        <f t="shared" si="40"/>
        <v/>
      </c>
      <c r="P37" s="173" t="str">
        <f t="shared" si="40"/>
        <v/>
      </c>
      <c r="Q37" s="173" t="str">
        <f t="shared" si="40"/>
        <v/>
      </c>
      <c r="R37" s="173" t="str">
        <f t="shared" si="40"/>
        <v/>
      </c>
      <c r="S37" s="173" t="str">
        <f t="shared" si="40"/>
        <v/>
      </c>
      <c r="T37" s="173" t="str">
        <f t="shared" si="40"/>
        <v/>
      </c>
      <c r="U37" s="173" t="str">
        <f t="shared" si="40"/>
        <v/>
      </c>
      <c r="V37" s="173" t="str">
        <f t="shared" si="40"/>
        <v/>
      </c>
      <c r="W37" s="173" t="str">
        <f t="shared" si="40"/>
        <v/>
      </c>
      <c r="X37" s="173" t="str">
        <f t="shared" si="40"/>
        <v/>
      </c>
      <c r="Y37" s="173" t="str">
        <f t="shared" si="40"/>
        <v/>
      </c>
      <c r="Z37" s="173" t="str">
        <f t="shared" si="40"/>
        <v/>
      </c>
      <c r="AA37" s="173" t="str">
        <f t="shared" si="40"/>
        <v/>
      </c>
      <c r="AB37" s="173" t="str">
        <f t="shared" si="40"/>
        <v/>
      </c>
      <c r="AC37" s="173" t="str">
        <f t="shared" si="40"/>
        <v/>
      </c>
      <c r="AD37" s="173" t="str">
        <f t="shared" si="40"/>
        <v/>
      </c>
      <c r="AE37" s="173" t="str">
        <f t="shared" si="40"/>
        <v/>
      </c>
      <c r="AF37" s="173" t="str">
        <f t="shared" si="40"/>
        <v/>
      </c>
      <c r="AG37" s="173" t="str">
        <f t="shared" si="40"/>
        <v/>
      </c>
      <c r="AH37" s="173" t="str">
        <f t="shared" si="40"/>
        <v/>
      </c>
      <c r="AI37" s="174" t="str">
        <f t="shared" si="40"/>
        <v/>
      </c>
      <c r="AJ37" s="172" t="str">
        <f t="shared" si="40"/>
        <v/>
      </c>
      <c r="AK37" s="173" t="str">
        <f t="shared" ref="AK37:BP37" si="41">IF(AK33=4,AK33,"")</f>
        <v/>
      </c>
      <c r="AL37" s="173" t="str">
        <f t="shared" si="41"/>
        <v/>
      </c>
      <c r="AM37" s="173" t="str">
        <f t="shared" si="41"/>
        <v/>
      </c>
      <c r="AN37" s="173" t="str">
        <f t="shared" si="41"/>
        <v/>
      </c>
      <c r="AO37" s="173" t="str">
        <f t="shared" si="41"/>
        <v/>
      </c>
      <c r="AP37" s="173" t="str">
        <f t="shared" si="41"/>
        <v/>
      </c>
      <c r="AQ37" s="173" t="str">
        <f t="shared" si="41"/>
        <v/>
      </c>
      <c r="AR37" s="173" t="str">
        <f t="shared" si="41"/>
        <v/>
      </c>
      <c r="AS37" s="173" t="str">
        <f t="shared" si="41"/>
        <v/>
      </c>
      <c r="AT37" s="173" t="str">
        <f t="shared" si="41"/>
        <v/>
      </c>
      <c r="AU37" s="173" t="str">
        <f t="shared" si="41"/>
        <v/>
      </c>
      <c r="AV37" s="173" t="str">
        <f t="shared" si="41"/>
        <v/>
      </c>
      <c r="AW37" s="173" t="str">
        <f t="shared" si="41"/>
        <v/>
      </c>
      <c r="AX37" s="173" t="str">
        <f t="shared" si="41"/>
        <v/>
      </c>
      <c r="AY37" s="173" t="str">
        <f t="shared" si="41"/>
        <v/>
      </c>
      <c r="AZ37" s="173" t="str">
        <f t="shared" si="41"/>
        <v/>
      </c>
      <c r="BA37" s="173" t="str">
        <f t="shared" si="41"/>
        <v/>
      </c>
      <c r="BB37" s="173" t="str">
        <f t="shared" si="41"/>
        <v/>
      </c>
      <c r="BC37" s="173" t="str">
        <f t="shared" si="41"/>
        <v/>
      </c>
      <c r="BD37" s="173" t="str">
        <f t="shared" si="41"/>
        <v/>
      </c>
      <c r="BE37" s="173" t="str">
        <f t="shared" si="41"/>
        <v/>
      </c>
      <c r="BF37" s="173" t="str">
        <f t="shared" si="41"/>
        <v/>
      </c>
      <c r="BG37" s="173" t="str">
        <f t="shared" si="41"/>
        <v/>
      </c>
      <c r="BH37" s="173" t="str">
        <f t="shared" si="41"/>
        <v/>
      </c>
      <c r="BI37" s="173" t="str">
        <f t="shared" si="41"/>
        <v/>
      </c>
      <c r="BJ37" s="173" t="str">
        <f t="shared" si="41"/>
        <v/>
      </c>
      <c r="BK37" s="173" t="str">
        <f t="shared" si="41"/>
        <v/>
      </c>
      <c r="BL37" s="173" t="str">
        <f t="shared" si="41"/>
        <v/>
      </c>
      <c r="BM37" s="177" t="str">
        <f t="shared" si="41"/>
        <v/>
      </c>
      <c r="BN37" s="172" t="str">
        <f t="shared" si="41"/>
        <v/>
      </c>
      <c r="BO37" s="173" t="str">
        <f t="shared" si="41"/>
        <v/>
      </c>
      <c r="BP37" s="173" t="str">
        <f t="shared" si="41"/>
        <v/>
      </c>
      <c r="BQ37" s="173" t="str">
        <f t="shared" ref="BQ37:CV37" si="42">IF(BQ33=4,BQ33,"")</f>
        <v/>
      </c>
      <c r="BR37" s="173" t="str">
        <f t="shared" si="42"/>
        <v/>
      </c>
      <c r="BS37" s="173" t="str">
        <f t="shared" si="42"/>
        <v/>
      </c>
      <c r="BT37" s="173" t="str">
        <f t="shared" si="42"/>
        <v/>
      </c>
      <c r="BU37" s="173" t="str">
        <f t="shared" si="42"/>
        <v/>
      </c>
      <c r="BV37" s="173" t="str">
        <f t="shared" si="42"/>
        <v/>
      </c>
      <c r="BW37" s="173" t="str">
        <f t="shared" si="42"/>
        <v/>
      </c>
      <c r="BX37" s="173" t="str">
        <f t="shared" si="42"/>
        <v/>
      </c>
      <c r="BY37" s="173" t="str">
        <f t="shared" si="42"/>
        <v/>
      </c>
      <c r="BZ37" s="173" t="str">
        <f t="shared" si="42"/>
        <v/>
      </c>
      <c r="CA37" s="173" t="str">
        <f t="shared" si="42"/>
        <v/>
      </c>
      <c r="CB37" s="173" t="str">
        <f t="shared" si="42"/>
        <v/>
      </c>
      <c r="CC37" s="173" t="str">
        <f t="shared" si="42"/>
        <v/>
      </c>
      <c r="CD37" s="173" t="str">
        <f t="shared" si="42"/>
        <v/>
      </c>
      <c r="CE37" s="173" t="str">
        <f t="shared" si="42"/>
        <v/>
      </c>
      <c r="CF37" s="173" t="str">
        <f t="shared" si="42"/>
        <v/>
      </c>
      <c r="CG37" s="173" t="str">
        <f t="shared" si="42"/>
        <v/>
      </c>
      <c r="CH37" s="173" t="str">
        <f t="shared" si="42"/>
        <v/>
      </c>
      <c r="CI37" s="173" t="str">
        <f t="shared" si="42"/>
        <v/>
      </c>
      <c r="CJ37" s="173" t="str">
        <f t="shared" si="42"/>
        <v/>
      </c>
      <c r="CK37" s="173" t="str">
        <f t="shared" si="42"/>
        <v/>
      </c>
      <c r="CL37" s="173" t="str">
        <f t="shared" si="42"/>
        <v/>
      </c>
      <c r="CM37" s="173" t="str">
        <f t="shared" si="42"/>
        <v/>
      </c>
      <c r="CN37" s="173" t="str">
        <f t="shared" si="42"/>
        <v/>
      </c>
      <c r="CO37" s="173" t="str">
        <f t="shared" si="42"/>
        <v/>
      </c>
      <c r="CP37" s="173" t="str">
        <f t="shared" si="42"/>
        <v/>
      </c>
      <c r="CQ37" s="173" t="str">
        <f t="shared" si="42"/>
        <v/>
      </c>
      <c r="CR37" s="174" t="str">
        <f t="shared" si="42"/>
        <v/>
      </c>
      <c r="CS37" s="172" t="str">
        <f t="shared" si="42"/>
        <v/>
      </c>
      <c r="CT37" s="173" t="str">
        <f t="shared" si="42"/>
        <v/>
      </c>
      <c r="CU37" s="173" t="str">
        <f t="shared" si="42"/>
        <v/>
      </c>
      <c r="CV37" s="173">
        <f t="shared" si="42"/>
        <v>4</v>
      </c>
      <c r="CW37" s="173">
        <f t="shared" ref="CW37:DV37" si="43">IF(CW33=4,CW33,"")</f>
        <v>4</v>
      </c>
      <c r="CX37" s="173">
        <f t="shared" si="43"/>
        <v>4</v>
      </c>
      <c r="CY37" s="173">
        <f t="shared" si="43"/>
        <v>4</v>
      </c>
      <c r="CZ37" s="173">
        <f t="shared" si="43"/>
        <v>4</v>
      </c>
      <c r="DA37" s="173">
        <f t="shared" si="43"/>
        <v>4</v>
      </c>
      <c r="DB37" s="173">
        <f t="shared" si="43"/>
        <v>4</v>
      </c>
      <c r="DC37" s="173">
        <f t="shared" si="43"/>
        <v>4</v>
      </c>
      <c r="DD37" s="173">
        <f t="shared" si="43"/>
        <v>4</v>
      </c>
      <c r="DE37" s="173">
        <f t="shared" si="43"/>
        <v>4</v>
      </c>
      <c r="DF37" s="173">
        <f t="shared" si="43"/>
        <v>4</v>
      </c>
      <c r="DG37" s="173">
        <f t="shared" si="43"/>
        <v>4</v>
      </c>
      <c r="DH37" s="173">
        <f t="shared" si="43"/>
        <v>4</v>
      </c>
      <c r="DI37" s="173">
        <f t="shared" si="43"/>
        <v>4</v>
      </c>
      <c r="DJ37" s="173">
        <f t="shared" si="43"/>
        <v>4</v>
      </c>
      <c r="DK37" s="173">
        <f t="shared" si="43"/>
        <v>4</v>
      </c>
      <c r="DL37" s="173">
        <f t="shared" si="43"/>
        <v>4</v>
      </c>
      <c r="DM37" s="173">
        <f t="shared" si="43"/>
        <v>4</v>
      </c>
      <c r="DN37" s="173">
        <f t="shared" si="43"/>
        <v>4</v>
      </c>
      <c r="DO37" s="173">
        <f t="shared" si="43"/>
        <v>4</v>
      </c>
      <c r="DP37" s="173">
        <f t="shared" si="43"/>
        <v>4</v>
      </c>
      <c r="DQ37" s="173">
        <f t="shared" si="43"/>
        <v>4</v>
      </c>
      <c r="DR37" s="173">
        <f t="shared" si="43"/>
        <v>4</v>
      </c>
      <c r="DS37" s="173">
        <f t="shared" si="43"/>
        <v>4</v>
      </c>
      <c r="DT37" s="173">
        <f t="shared" si="43"/>
        <v>4</v>
      </c>
      <c r="DU37" s="173">
        <f t="shared" si="43"/>
        <v>4</v>
      </c>
      <c r="DV37" s="177">
        <f t="shared" si="43"/>
        <v>4</v>
      </c>
      <c r="DW37" s="153"/>
    </row>
    <row r="38" spans="2:187" ht="18" customHeight="1">
      <c r="B38" s="1061"/>
      <c r="C38" s="1074" t="s">
        <v>154</v>
      </c>
      <c r="D38" s="305">
        <f>'様式第14号-2-1（別紙1）'!$I$114</f>
        <v>7633.333333333333</v>
      </c>
      <c r="E38" s="172" t="str">
        <f t="shared" ref="E38:AJ38" si="44">IF(E33=5,E33,"")</f>
        <v/>
      </c>
      <c r="F38" s="173" t="str">
        <f t="shared" si="44"/>
        <v/>
      </c>
      <c r="G38" s="173" t="str">
        <f t="shared" si="44"/>
        <v/>
      </c>
      <c r="H38" s="173" t="str">
        <f t="shared" si="44"/>
        <v/>
      </c>
      <c r="I38" s="173" t="str">
        <f t="shared" si="44"/>
        <v/>
      </c>
      <c r="J38" s="173" t="str">
        <f t="shared" si="44"/>
        <v/>
      </c>
      <c r="K38" s="173" t="str">
        <f t="shared" si="44"/>
        <v/>
      </c>
      <c r="L38" s="173" t="str">
        <f t="shared" si="44"/>
        <v/>
      </c>
      <c r="M38" s="173" t="str">
        <f t="shared" si="44"/>
        <v/>
      </c>
      <c r="N38" s="173" t="str">
        <f t="shared" si="44"/>
        <v/>
      </c>
      <c r="O38" s="173" t="str">
        <f t="shared" si="44"/>
        <v/>
      </c>
      <c r="P38" s="173" t="str">
        <f t="shared" si="44"/>
        <v/>
      </c>
      <c r="Q38" s="173" t="str">
        <f t="shared" si="44"/>
        <v/>
      </c>
      <c r="R38" s="173" t="str">
        <f t="shared" si="44"/>
        <v/>
      </c>
      <c r="S38" s="173" t="str">
        <f t="shared" si="44"/>
        <v/>
      </c>
      <c r="T38" s="173" t="str">
        <f t="shared" si="44"/>
        <v/>
      </c>
      <c r="U38" s="173" t="str">
        <f t="shared" si="44"/>
        <v/>
      </c>
      <c r="V38" s="173" t="str">
        <f t="shared" si="44"/>
        <v/>
      </c>
      <c r="W38" s="173" t="str">
        <f t="shared" si="44"/>
        <v/>
      </c>
      <c r="X38" s="173" t="str">
        <f t="shared" si="44"/>
        <v/>
      </c>
      <c r="Y38" s="173" t="str">
        <f t="shared" si="44"/>
        <v/>
      </c>
      <c r="Z38" s="173" t="str">
        <f t="shared" si="44"/>
        <v/>
      </c>
      <c r="AA38" s="173" t="str">
        <f t="shared" si="44"/>
        <v/>
      </c>
      <c r="AB38" s="173" t="str">
        <f t="shared" si="44"/>
        <v/>
      </c>
      <c r="AC38" s="173" t="str">
        <f t="shared" si="44"/>
        <v/>
      </c>
      <c r="AD38" s="173" t="str">
        <f t="shared" si="44"/>
        <v/>
      </c>
      <c r="AE38" s="173" t="str">
        <f t="shared" si="44"/>
        <v/>
      </c>
      <c r="AF38" s="173" t="str">
        <f t="shared" si="44"/>
        <v/>
      </c>
      <c r="AG38" s="173" t="str">
        <f t="shared" si="44"/>
        <v/>
      </c>
      <c r="AH38" s="173" t="str">
        <f t="shared" si="44"/>
        <v/>
      </c>
      <c r="AI38" s="174" t="str">
        <f t="shared" si="44"/>
        <v/>
      </c>
      <c r="AJ38" s="172" t="str">
        <f t="shared" si="44"/>
        <v/>
      </c>
      <c r="AK38" s="173" t="str">
        <f t="shared" ref="AK38:BP38" si="45">IF(AK33=5,AK33,"")</f>
        <v/>
      </c>
      <c r="AL38" s="173" t="str">
        <f t="shared" si="45"/>
        <v/>
      </c>
      <c r="AM38" s="173" t="str">
        <f t="shared" si="45"/>
        <v/>
      </c>
      <c r="AN38" s="173" t="str">
        <f t="shared" si="45"/>
        <v/>
      </c>
      <c r="AO38" s="173" t="str">
        <f t="shared" si="45"/>
        <v/>
      </c>
      <c r="AP38" s="173" t="str">
        <f t="shared" si="45"/>
        <v/>
      </c>
      <c r="AQ38" s="173" t="str">
        <f t="shared" si="45"/>
        <v/>
      </c>
      <c r="AR38" s="173" t="str">
        <f t="shared" si="45"/>
        <v/>
      </c>
      <c r="AS38" s="173" t="str">
        <f t="shared" si="45"/>
        <v/>
      </c>
      <c r="AT38" s="173" t="str">
        <f t="shared" si="45"/>
        <v/>
      </c>
      <c r="AU38" s="173" t="str">
        <f t="shared" si="45"/>
        <v/>
      </c>
      <c r="AV38" s="173" t="str">
        <f t="shared" si="45"/>
        <v/>
      </c>
      <c r="AW38" s="173" t="str">
        <f t="shared" si="45"/>
        <v/>
      </c>
      <c r="AX38" s="173" t="str">
        <f t="shared" si="45"/>
        <v/>
      </c>
      <c r="AY38" s="173" t="str">
        <f t="shared" si="45"/>
        <v/>
      </c>
      <c r="AZ38" s="173" t="str">
        <f t="shared" si="45"/>
        <v/>
      </c>
      <c r="BA38" s="173" t="str">
        <f t="shared" si="45"/>
        <v/>
      </c>
      <c r="BB38" s="173" t="str">
        <f t="shared" si="45"/>
        <v/>
      </c>
      <c r="BC38" s="173" t="str">
        <f t="shared" si="45"/>
        <v/>
      </c>
      <c r="BD38" s="173" t="str">
        <f t="shared" si="45"/>
        <v/>
      </c>
      <c r="BE38" s="173" t="str">
        <f t="shared" si="45"/>
        <v/>
      </c>
      <c r="BF38" s="173" t="str">
        <f t="shared" si="45"/>
        <v/>
      </c>
      <c r="BG38" s="173" t="str">
        <f t="shared" si="45"/>
        <v/>
      </c>
      <c r="BH38" s="173" t="str">
        <f t="shared" si="45"/>
        <v/>
      </c>
      <c r="BI38" s="173" t="str">
        <f t="shared" si="45"/>
        <v/>
      </c>
      <c r="BJ38" s="173" t="str">
        <f t="shared" si="45"/>
        <v/>
      </c>
      <c r="BK38" s="173" t="str">
        <f t="shared" si="45"/>
        <v/>
      </c>
      <c r="BL38" s="173" t="str">
        <f t="shared" si="45"/>
        <v/>
      </c>
      <c r="BM38" s="177" t="str">
        <f t="shared" si="45"/>
        <v/>
      </c>
      <c r="BN38" s="172">
        <f t="shared" si="45"/>
        <v>5</v>
      </c>
      <c r="BO38" s="173">
        <f t="shared" si="45"/>
        <v>5</v>
      </c>
      <c r="BP38" s="173">
        <f t="shared" si="45"/>
        <v>5</v>
      </c>
      <c r="BQ38" s="173">
        <f t="shared" ref="BQ38:CV38" si="46">IF(BQ33=5,BQ33,"")</f>
        <v>5</v>
      </c>
      <c r="BR38" s="173">
        <f t="shared" si="46"/>
        <v>5</v>
      </c>
      <c r="BS38" s="173">
        <f t="shared" si="46"/>
        <v>5</v>
      </c>
      <c r="BT38" s="173">
        <f t="shared" si="46"/>
        <v>5</v>
      </c>
      <c r="BU38" s="173">
        <f t="shared" si="46"/>
        <v>5</v>
      </c>
      <c r="BV38" s="173">
        <f t="shared" si="46"/>
        <v>5</v>
      </c>
      <c r="BW38" s="173">
        <f t="shared" si="46"/>
        <v>5</v>
      </c>
      <c r="BX38" s="173">
        <f t="shared" si="46"/>
        <v>5</v>
      </c>
      <c r="BY38" s="173">
        <f t="shared" si="46"/>
        <v>5</v>
      </c>
      <c r="BZ38" s="173">
        <f t="shared" si="46"/>
        <v>5</v>
      </c>
      <c r="CA38" s="173">
        <f t="shared" si="46"/>
        <v>5</v>
      </c>
      <c r="CB38" s="173">
        <f t="shared" si="46"/>
        <v>5</v>
      </c>
      <c r="CC38" s="173">
        <f t="shared" si="46"/>
        <v>5</v>
      </c>
      <c r="CD38" s="173">
        <f t="shared" si="46"/>
        <v>5</v>
      </c>
      <c r="CE38" s="173">
        <f t="shared" si="46"/>
        <v>5</v>
      </c>
      <c r="CF38" s="173">
        <f t="shared" si="46"/>
        <v>5</v>
      </c>
      <c r="CG38" s="173">
        <f t="shared" si="46"/>
        <v>5</v>
      </c>
      <c r="CH38" s="173">
        <f t="shared" si="46"/>
        <v>5</v>
      </c>
      <c r="CI38" s="173">
        <f t="shared" si="46"/>
        <v>5</v>
      </c>
      <c r="CJ38" s="173">
        <f t="shared" si="46"/>
        <v>5</v>
      </c>
      <c r="CK38" s="173">
        <f t="shared" si="46"/>
        <v>5</v>
      </c>
      <c r="CL38" s="173">
        <f t="shared" si="46"/>
        <v>5</v>
      </c>
      <c r="CM38" s="173">
        <f t="shared" si="46"/>
        <v>5</v>
      </c>
      <c r="CN38" s="173">
        <f t="shared" si="46"/>
        <v>5</v>
      </c>
      <c r="CO38" s="173">
        <f t="shared" si="46"/>
        <v>5</v>
      </c>
      <c r="CP38" s="173">
        <f t="shared" si="46"/>
        <v>5</v>
      </c>
      <c r="CQ38" s="173">
        <f t="shared" si="46"/>
        <v>5</v>
      </c>
      <c r="CR38" s="174">
        <f t="shared" si="46"/>
        <v>5</v>
      </c>
      <c r="CS38" s="172">
        <f t="shared" si="46"/>
        <v>5</v>
      </c>
      <c r="CT38" s="173">
        <f t="shared" si="46"/>
        <v>5</v>
      </c>
      <c r="CU38" s="173">
        <f t="shared" si="46"/>
        <v>5</v>
      </c>
      <c r="CV38" s="173" t="str">
        <f t="shared" si="46"/>
        <v/>
      </c>
      <c r="CW38" s="173" t="str">
        <f t="shared" ref="CW38:DV38" si="47">IF(CW33=5,CW33,"")</f>
        <v/>
      </c>
      <c r="CX38" s="173" t="str">
        <f t="shared" si="47"/>
        <v/>
      </c>
      <c r="CY38" s="173" t="str">
        <f t="shared" si="47"/>
        <v/>
      </c>
      <c r="CZ38" s="173" t="str">
        <f t="shared" si="47"/>
        <v/>
      </c>
      <c r="DA38" s="173" t="str">
        <f t="shared" si="47"/>
        <v/>
      </c>
      <c r="DB38" s="173" t="str">
        <f t="shared" si="47"/>
        <v/>
      </c>
      <c r="DC38" s="173" t="str">
        <f t="shared" si="47"/>
        <v/>
      </c>
      <c r="DD38" s="173" t="str">
        <f t="shared" si="47"/>
        <v/>
      </c>
      <c r="DE38" s="173" t="str">
        <f t="shared" si="47"/>
        <v/>
      </c>
      <c r="DF38" s="173" t="str">
        <f t="shared" si="47"/>
        <v/>
      </c>
      <c r="DG38" s="173" t="str">
        <f t="shared" si="47"/>
        <v/>
      </c>
      <c r="DH38" s="173" t="str">
        <f t="shared" si="47"/>
        <v/>
      </c>
      <c r="DI38" s="173" t="str">
        <f t="shared" si="47"/>
        <v/>
      </c>
      <c r="DJ38" s="173" t="str">
        <f t="shared" si="47"/>
        <v/>
      </c>
      <c r="DK38" s="173" t="str">
        <f t="shared" si="47"/>
        <v/>
      </c>
      <c r="DL38" s="173" t="str">
        <f t="shared" si="47"/>
        <v/>
      </c>
      <c r="DM38" s="173" t="str">
        <f t="shared" si="47"/>
        <v/>
      </c>
      <c r="DN38" s="173" t="str">
        <f t="shared" si="47"/>
        <v/>
      </c>
      <c r="DO38" s="173" t="str">
        <f t="shared" si="47"/>
        <v/>
      </c>
      <c r="DP38" s="173" t="str">
        <f t="shared" si="47"/>
        <v/>
      </c>
      <c r="DQ38" s="173" t="str">
        <f t="shared" si="47"/>
        <v/>
      </c>
      <c r="DR38" s="173" t="str">
        <f t="shared" si="47"/>
        <v/>
      </c>
      <c r="DS38" s="173" t="str">
        <f t="shared" si="47"/>
        <v/>
      </c>
      <c r="DT38" s="173" t="str">
        <f t="shared" si="47"/>
        <v/>
      </c>
      <c r="DU38" s="173" t="str">
        <f t="shared" si="47"/>
        <v/>
      </c>
      <c r="DV38" s="177" t="str">
        <f t="shared" si="47"/>
        <v/>
      </c>
      <c r="DW38" s="153"/>
    </row>
    <row r="39" spans="2:187" ht="18" customHeight="1">
      <c r="B39" s="1061"/>
      <c r="C39" s="1074" t="s">
        <v>155</v>
      </c>
      <c r="D39" s="305">
        <f>'様式第14号-2-1（別紙1）'!$H$114</f>
        <v>6666.6666666666661</v>
      </c>
      <c r="E39" s="172">
        <f t="shared" ref="E39:AJ39" si="48">IF(E33=6,E33,"")</f>
        <v>6</v>
      </c>
      <c r="F39" s="173">
        <f t="shared" si="48"/>
        <v>6</v>
      </c>
      <c r="G39" s="173">
        <f t="shared" si="48"/>
        <v>6</v>
      </c>
      <c r="H39" s="173">
        <f t="shared" si="48"/>
        <v>6</v>
      </c>
      <c r="I39" s="173">
        <f t="shared" si="48"/>
        <v>6</v>
      </c>
      <c r="J39" s="173">
        <f t="shared" si="48"/>
        <v>6</v>
      </c>
      <c r="K39" s="173">
        <f t="shared" si="48"/>
        <v>6</v>
      </c>
      <c r="L39" s="173">
        <f t="shared" si="48"/>
        <v>6</v>
      </c>
      <c r="M39" s="173" t="str">
        <f t="shared" si="48"/>
        <v/>
      </c>
      <c r="N39" s="173" t="str">
        <f t="shared" si="48"/>
        <v/>
      </c>
      <c r="O39" s="173" t="str">
        <f t="shared" si="48"/>
        <v/>
      </c>
      <c r="P39" s="173" t="str">
        <f t="shared" si="48"/>
        <v/>
      </c>
      <c r="Q39" s="173" t="str">
        <f t="shared" si="48"/>
        <v/>
      </c>
      <c r="R39" s="173" t="str">
        <f t="shared" si="48"/>
        <v/>
      </c>
      <c r="S39" s="173" t="str">
        <f t="shared" si="48"/>
        <v/>
      </c>
      <c r="T39" s="173" t="str">
        <f t="shared" si="48"/>
        <v/>
      </c>
      <c r="U39" s="173" t="str">
        <f t="shared" si="48"/>
        <v/>
      </c>
      <c r="V39" s="173" t="str">
        <f t="shared" si="48"/>
        <v/>
      </c>
      <c r="W39" s="173" t="str">
        <f t="shared" si="48"/>
        <v/>
      </c>
      <c r="X39" s="173" t="str">
        <f t="shared" si="48"/>
        <v/>
      </c>
      <c r="Y39" s="173" t="str">
        <f t="shared" si="48"/>
        <v/>
      </c>
      <c r="Z39" s="173" t="str">
        <f t="shared" si="48"/>
        <v/>
      </c>
      <c r="AA39" s="173" t="str">
        <f t="shared" si="48"/>
        <v/>
      </c>
      <c r="AB39" s="173" t="str">
        <f t="shared" si="48"/>
        <v/>
      </c>
      <c r="AC39" s="173" t="str">
        <f t="shared" si="48"/>
        <v/>
      </c>
      <c r="AD39" s="173" t="str">
        <f t="shared" si="48"/>
        <v/>
      </c>
      <c r="AE39" s="173" t="str">
        <f t="shared" si="48"/>
        <v/>
      </c>
      <c r="AF39" s="173" t="str">
        <f t="shared" si="48"/>
        <v/>
      </c>
      <c r="AG39" s="173" t="str">
        <f t="shared" si="48"/>
        <v/>
      </c>
      <c r="AH39" s="173" t="str">
        <f t="shared" si="48"/>
        <v/>
      </c>
      <c r="AI39" s="174" t="str">
        <f t="shared" si="48"/>
        <v/>
      </c>
      <c r="AJ39" s="172" t="str">
        <f t="shared" si="48"/>
        <v/>
      </c>
      <c r="AK39" s="173" t="str">
        <f t="shared" ref="AK39:BP39" si="49">IF(AK33=6,AK33,"")</f>
        <v/>
      </c>
      <c r="AL39" s="173" t="str">
        <f t="shared" si="49"/>
        <v/>
      </c>
      <c r="AM39" s="173" t="str">
        <f t="shared" si="49"/>
        <v/>
      </c>
      <c r="AN39" s="173" t="str">
        <f t="shared" si="49"/>
        <v/>
      </c>
      <c r="AO39" s="173" t="str">
        <f t="shared" si="49"/>
        <v/>
      </c>
      <c r="AP39" s="173" t="str">
        <f t="shared" si="49"/>
        <v/>
      </c>
      <c r="AQ39" s="173" t="str">
        <f t="shared" si="49"/>
        <v/>
      </c>
      <c r="AR39" s="173">
        <f t="shared" si="49"/>
        <v>6</v>
      </c>
      <c r="AS39" s="173">
        <f t="shared" si="49"/>
        <v>6</v>
      </c>
      <c r="AT39" s="173">
        <f t="shared" si="49"/>
        <v>6</v>
      </c>
      <c r="AU39" s="173">
        <f t="shared" si="49"/>
        <v>6</v>
      </c>
      <c r="AV39" s="173">
        <f t="shared" si="49"/>
        <v>6</v>
      </c>
      <c r="AW39" s="173">
        <f t="shared" si="49"/>
        <v>6</v>
      </c>
      <c r="AX39" s="173">
        <f t="shared" si="49"/>
        <v>6</v>
      </c>
      <c r="AY39" s="173">
        <f t="shared" si="49"/>
        <v>6</v>
      </c>
      <c r="AZ39" s="173">
        <f t="shared" si="49"/>
        <v>6</v>
      </c>
      <c r="BA39" s="173">
        <f t="shared" si="49"/>
        <v>6</v>
      </c>
      <c r="BB39" s="173">
        <f t="shared" si="49"/>
        <v>6</v>
      </c>
      <c r="BC39" s="173">
        <f t="shared" si="49"/>
        <v>6</v>
      </c>
      <c r="BD39" s="173">
        <f t="shared" si="49"/>
        <v>6</v>
      </c>
      <c r="BE39" s="173">
        <f t="shared" si="49"/>
        <v>6</v>
      </c>
      <c r="BF39" s="173">
        <f t="shared" si="49"/>
        <v>6</v>
      </c>
      <c r="BG39" s="173">
        <f t="shared" si="49"/>
        <v>6</v>
      </c>
      <c r="BH39" s="173">
        <f t="shared" si="49"/>
        <v>6</v>
      </c>
      <c r="BI39" s="173">
        <f t="shared" si="49"/>
        <v>6</v>
      </c>
      <c r="BJ39" s="173">
        <f t="shared" si="49"/>
        <v>6</v>
      </c>
      <c r="BK39" s="173">
        <f t="shared" si="49"/>
        <v>6</v>
      </c>
      <c r="BL39" s="173">
        <f t="shared" si="49"/>
        <v>6</v>
      </c>
      <c r="BM39" s="173">
        <f t="shared" si="49"/>
        <v>6</v>
      </c>
      <c r="BN39" s="172" t="str">
        <f t="shared" si="49"/>
        <v/>
      </c>
      <c r="BO39" s="173" t="str">
        <f t="shared" si="49"/>
        <v/>
      </c>
      <c r="BP39" s="173" t="str">
        <f t="shared" si="49"/>
        <v/>
      </c>
      <c r="BQ39" s="173" t="str">
        <f t="shared" ref="BQ39:CV39" si="50">IF(BQ33=6,BQ33,"")</f>
        <v/>
      </c>
      <c r="BR39" s="173" t="str">
        <f t="shared" si="50"/>
        <v/>
      </c>
      <c r="BS39" s="173" t="str">
        <f t="shared" si="50"/>
        <v/>
      </c>
      <c r="BT39" s="173" t="str">
        <f t="shared" si="50"/>
        <v/>
      </c>
      <c r="BU39" s="173" t="str">
        <f t="shared" si="50"/>
        <v/>
      </c>
      <c r="BV39" s="173" t="str">
        <f t="shared" si="50"/>
        <v/>
      </c>
      <c r="BW39" s="173" t="str">
        <f t="shared" si="50"/>
        <v/>
      </c>
      <c r="BX39" s="173" t="str">
        <f t="shared" si="50"/>
        <v/>
      </c>
      <c r="BY39" s="173" t="str">
        <f t="shared" si="50"/>
        <v/>
      </c>
      <c r="BZ39" s="173" t="str">
        <f t="shared" si="50"/>
        <v/>
      </c>
      <c r="CA39" s="173" t="str">
        <f t="shared" si="50"/>
        <v/>
      </c>
      <c r="CB39" s="173" t="str">
        <f t="shared" si="50"/>
        <v/>
      </c>
      <c r="CC39" s="173" t="str">
        <f t="shared" si="50"/>
        <v/>
      </c>
      <c r="CD39" s="173" t="str">
        <f t="shared" si="50"/>
        <v/>
      </c>
      <c r="CE39" s="173" t="str">
        <f t="shared" si="50"/>
        <v/>
      </c>
      <c r="CF39" s="173" t="str">
        <f t="shared" si="50"/>
        <v/>
      </c>
      <c r="CG39" s="173" t="str">
        <f t="shared" si="50"/>
        <v/>
      </c>
      <c r="CH39" s="173" t="str">
        <f t="shared" si="50"/>
        <v/>
      </c>
      <c r="CI39" s="173" t="str">
        <f t="shared" si="50"/>
        <v/>
      </c>
      <c r="CJ39" s="173" t="str">
        <f t="shared" si="50"/>
        <v/>
      </c>
      <c r="CK39" s="173" t="str">
        <f t="shared" si="50"/>
        <v/>
      </c>
      <c r="CL39" s="173" t="str">
        <f t="shared" si="50"/>
        <v/>
      </c>
      <c r="CM39" s="173" t="str">
        <f t="shared" si="50"/>
        <v/>
      </c>
      <c r="CN39" s="173" t="str">
        <f t="shared" si="50"/>
        <v/>
      </c>
      <c r="CO39" s="173" t="str">
        <f t="shared" si="50"/>
        <v/>
      </c>
      <c r="CP39" s="173" t="str">
        <f t="shared" si="50"/>
        <v/>
      </c>
      <c r="CQ39" s="173" t="str">
        <f t="shared" si="50"/>
        <v/>
      </c>
      <c r="CR39" s="174" t="str">
        <f t="shared" si="50"/>
        <v/>
      </c>
      <c r="CS39" s="172" t="str">
        <f t="shared" si="50"/>
        <v/>
      </c>
      <c r="CT39" s="173" t="str">
        <f t="shared" si="50"/>
        <v/>
      </c>
      <c r="CU39" s="173" t="str">
        <f t="shared" si="50"/>
        <v/>
      </c>
      <c r="CV39" s="173" t="str">
        <f t="shared" si="50"/>
        <v/>
      </c>
      <c r="CW39" s="173" t="str">
        <f t="shared" ref="CW39:DV39" si="51">IF(CW33=6,CW33,"")</f>
        <v/>
      </c>
      <c r="CX39" s="173" t="str">
        <f t="shared" si="51"/>
        <v/>
      </c>
      <c r="CY39" s="173" t="str">
        <f t="shared" si="51"/>
        <v/>
      </c>
      <c r="CZ39" s="173" t="str">
        <f t="shared" si="51"/>
        <v/>
      </c>
      <c r="DA39" s="173" t="str">
        <f t="shared" si="51"/>
        <v/>
      </c>
      <c r="DB39" s="173" t="str">
        <f t="shared" si="51"/>
        <v/>
      </c>
      <c r="DC39" s="173" t="str">
        <f t="shared" si="51"/>
        <v/>
      </c>
      <c r="DD39" s="173" t="str">
        <f t="shared" si="51"/>
        <v/>
      </c>
      <c r="DE39" s="173" t="str">
        <f t="shared" si="51"/>
        <v/>
      </c>
      <c r="DF39" s="173" t="str">
        <f t="shared" si="51"/>
        <v/>
      </c>
      <c r="DG39" s="173" t="str">
        <f t="shared" si="51"/>
        <v/>
      </c>
      <c r="DH39" s="173" t="str">
        <f t="shared" si="51"/>
        <v/>
      </c>
      <c r="DI39" s="173" t="str">
        <f t="shared" si="51"/>
        <v/>
      </c>
      <c r="DJ39" s="173" t="str">
        <f t="shared" si="51"/>
        <v/>
      </c>
      <c r="DK39" s="173" t="str">
        <f t="shared" si="51"/>
        <v/>
      </c>
      <c r="DL39" s="173" t="str">
        <f t="shared" si="51"/>
        <v/>
      </c>
      <c r="DM39" s="173" t="str">
        <f t="shared" si="51"/>
        <v/>
      </c>
      <c r="DN39" s="173" t="str">
        <f t="shared" si="51"/>
        <v/>
      </c>
      <c r="DO39" s="173" t="str">
        <f t="shared" si="51"/>
        <v/>
      </c>
      <c r="DP39" s="173" t="str">
        <f t="shared" si="51"/>
        <v/>
      </c>
      <c r="DQ39" s="173" t="str">
        <f t="shared" si="51"/>
        <v/>
      </c>
      <c r="DR39" s="173" t="str">
        <f t="shared" si="51"/>
        <v/>
      </c>
      <c r="DS39" s="173" t="str">
        <f t="shared" si="51"/>
        <v/>
      </c>
      <c r="DT39" s="173" t="str">
        <f t="shared" si="51"/>
        <v/>
      </c>
      <c r="DU39" s="173" t="str">
        <f t="shared" si="51"/>
        <v/>
      </c>
      <c r="DV39" s="177" t="str">
        <f t="shared" si="51"/>
        <v/>
      </c>
      <c r="DW39" s="153"/>
    </row>
    <row r="40" spans="2:187" ht="18" customHeight="1">
      <c r="B40" s="1075"/>
      <c r="C40" s="1059" t="s">
        <v>156</v>
      </c>
      <c r="D40" s="306">
        <f>'様式第14号-2-1（別紙1）'!$G$114</f>
        <v>5700</v>
      </c>
      <c r="E40" s="178" t="str">
        <f t="shared" ref="E40:AJ40" si="52">IF(E33=7,E33,"")</f>
        <v/>
      </c>
      <c r="F40" s="179" t="str">
        <f t="shared" si="52"/>
        <v/>
      </c>
      <c r="G40" s="179" t="str">
        <f t="shared" si="52"/>
        <v/>
      </c>
      <c r="H40" s="179" t="str">
        <f t="shared" si="52"/>
        <v/>
      </c>
      <c r="I40" s="179" t="str">
        <f t="shared" si="52"/>
        <v/>
      </c>
      <c r="J40" s="179" t="str">
        <f t="shared" si="52"/>
        <v/>
      </c>
      <c r="K40" s="179" t="str">
        <f t="shared" si="52"/>
        <v/>
      </c>
      <c r="L40" s="179" t="str">
        <f t="shared" si="52"/>
        <v/>
      </c>
      <c r="M40" s="179">
        <f t="shared" si="52"/>
        <v>7</v>
      </c>
      <c r="N40" s="179">
        <f t="shared" si="52"/>
        <v>7</v>
      </c>
      <c r="O40" s="179">
        <f t="shared" si="52"/>
        <v>7</v>
      </c>
      <c r="P40" s="179">
        <f t="shared" si="52"/>
        <v>7</v>
      </c>
      <c r="Q40" s="179">
        <f t="shared" si="52"/>
        <v>7</v>
      </c>
      <c r="R40" s="179">
        <f t="shared" si="52"/>
        <v>7</v>
      </c>
      <c r="S40" s="179">
        <f t="shared" si="52"/>
        <v>7</v>
      </c>
      <c r="T40" s="179">
        <f t="shared" si="52"/>
        <v>7</v>
      </c>
      <c r="U40" s="179">
        <f t="shared" si="52"/>
        <v>7</v>
      </c>
      <c r="V40" s="179">
        <f t="shared" si="52"/>
        <v>7</v>
      </c>
      <c r="W40" s="179">
        <f t="shared" si="52"/>
        <v>7</v>
      </c>
      <c r="X40" s="179">
        <f t="shared" si="52"/>
        <v>7</v>
      </c>
      <c r="Y40" s="179">
        <f t="shared" si="52"/>
        <v>7</v>
      </c>
      <c r="Z40" s="179">
        <f t="shared" si="52"/>
        <v>7</v>
      </c>
      <c r="AA40" s="179">
        <f t="shared" si="52"/>
        <v>7</v>
      </c>
      <c r="AB40" s="179">
        <f t="shared" si="52"/>
        <v>7</v>
      </c>
      <c r="AC40" s="179">
        <f t="shared" si="52"/>
        <v>7</v>
      </c>
      <c r="AD40" s="179">
        <f t="shared" si="52"/>
        <v>7</v>
      </c>
      <c r="AE40" s="179">
        <f t="shared" si="52"/>
        <v>7</v>
      </c>
      <c r="AF40" s="179">
        <f t="shared" si="52"/>
        <v>7</v>
      </c>
      <c r="AG40" s="179">
        <f t="shared" si="52"/>
        <v>7</v>
      </c>
      <c r="AH40" s="179">
        <f t="shared" si="52"/>
        <v>7</v>
      </c>
      <c r="AI40" s="180">
        <f t="shared" si="52"/>
        <v>7</v>
      </c>
      <c r="AJ40" s="178">
        <f t="shared" si="52"/>
        <v>7</v>
      </c>
      <c r="AK40" s="179">
        <f t="shared" ref="AK40:BP40" si="53">IF(AK33=7,AK33,"")</f>
        <v>7</v>
      </c>
      <c r="AL40" s="179">
        <f t="shared" si="53"/>
        <v>7</v>
      </c>
      <c r="AM40" s="179">
        <f t="shared" si="53"/>
        <v>7</v>
      </c>
      <c r="AN40" s="179">
        <f t="shared" si="53"/>
        <v>7</v>
      </c>
      <c r="AO40" s="179">
        <f t="shared" si="53"/>
        <v>7</v>
      </c>
      <c r="AP40" s="179">
        <f t="shared" si="53"/>
        <v>7</v>
      </c>
      <c r="AQ40" s="179">
        <f t="shared" si="53"/>
        <v>7</v>
      </c>
      <c r="AR40" s="179" t="str">
        <f t="shared" si="53"/>
        <v/>
      </c>
      <c r="AS40" s="179" t="str">
        <f t="shared" si="53"/>
        <v/>
      </c>
      <c r="AT40" s="179" t="str">
        <f t="shared" si="53"/>
        <v/>
      </c>
      <c r="AU40" s="179" t="str">
        <f t="shared" si="53"/>
        <v/>
      </c>
      <c r="AV40" s="179" t="str">
        <f t="shared" si="53"/>
        <v/>
      </c>
      <c r="AW40" s="179" t="str">
        <f t="shared" si="53"/>
        <v/>
      </c>
      <c r="AX40" s="179" t="str">
        <f t="shared" si="53"/>
        <v/>
      </c>
      <c r="AY40" s="179" t="str">
        <f t="shared" si="53"/>
        <v/>
      </c>
      <c r="AZ40" s="179" t="str">
        <f t="shared" si="53"/>
        <v/>
      </c>
      <c r="BA40" s="179" t="str">
        <f t="shared" si="53"/>
        <v/>
      </c>
      <c r="BB40" s="179" t="str">
        <f t="shared" si="53"/>
        <v/>
      </c>
      <c r="BC40" s="179" t="str">
        <f t="shared" si="53"/>
        <v/>
      </c>
      <c r="BD40" s="179" t="str">
        <f t="shared" si="53"/>
        <v/>
      </c>
      <c r="BE40" s="179" t="str">
        <f t="shared" si="53"/>
        <v/>
      </c>
      <c r="BF40" s="179" t="str">
        <f t="shared" si="53"/>
        <v/>
      </c>
      <c r="BG40" s="179" t="str">
        <f t="shared" si="53"/>
        <v/>
      </c>
      <c r="BH40" s="179" t="str">
        <f t="shared" si="53"/>
        <v/>
      </c>
      <c r="BI40" s="179" t="str">
        <f t="shared" si="53"/>
        <v/>
      </c>
      <c r="BJ40" s="179" t="str">
        <f t="shared" si="53"/>
        <v/>
      </c>
      <c r="BK40" s="179" t="str">
        <f t="shared" si="53"/>
        <v/>
      </c>
      <c r="BL40" s="179" t="str">
        <f t="shared" si="53"/>
        <v/>
      </c>
      <c r="BM40" s="181" t="str">
        <f t="shared" si="53"/>
        <v/>
      </c>
      <c r="BN40" s="178" t="str">
        <f t="shared" si="53"/>
        <v/>
      </c>
      <c r="BO40" s="179" t="str">
        <f t="shared" si="53"/>
        <v/>
      </c>
      <c r="BP40" s="179" t="str">
        <f t="shared" si="53"/>
        <v/>
      </c>
      <c r="BQ40" s="179" t="str">
        <f t="shared" ref="BQ40:CV40" si="54">IF(BQ33=7,BQ33,"")</f>
        <v/>
      </c>
      <c r="BR40" s="179" t="str">
        <f t="shared" si="54"/>
        <v/>
      </c>
      <c r="BS40" s="179" t="str">
        <f t="shared" si="54"/>
        <v/>
      </c>
      <c r="BT40" s="179" t="str">
        <f t="shared" si="54"/>
        <v/>
      </c>
      <c r="BU40" s="179" t="str">
        <f t="shared" si="54"/>
        <v/>
      </c>
      <c r="BV40" s="179" t="str">
        <f t="shared" si="54"/>
        <v/>
      </c>
      <c r="BW40" s="179" t="str">
        <f t="shared" si="54"/>
        <v/>
      </c>
      <c r="BX40" s="179" t="str">
        <f t="shared" si="54"/>
        <v/>
      </c>
      <c r="BY40" s="179" t="str">
        <f t="shared" si="54"/>
        <v/>
      </c>
      <c r="BZ40" s="179" t="str">
        <f t="shared" si="54"/>
        <v/>
      </c>
      <c r="CA40" s="179" t="str">
        <f t="shared" si="54"/>
        <v/>
      </c>
      <c r="CB40" s="179" t="str">
        <f t="shared" si="54"/>
        <v/>
      </c>
      <c r="CC40" s="179" t="str">
        <f t="shared" si="54"/>
        <v/>
      </c>
      <c r="CD40" s="179" t="str">
        <f t="shared" si="54"/>
        <v/>
      </c>
      <c r="CE40" s="179" t="str">
        <f t="shared" si="54"/>
        <v/>
      </c>
      <c r="CF40" s="179" t="str">
        <f t="shared" si="54"/>
        <v/>
      </c>
      <c r="CG40" s="179" t="str">
        <f t="shared" si="54"/>
        <v/>
      </c>
      <c r="CH40" s="179" t="str">
        <f t="shared" si="54"/>
        <v/>
      </c>
      <c r="CI40" s="179" t="str">
        <f t="shared" si="54"/>
        <v/>
      </c>
      <c r="CJ40" s="179" t="str">
        <f t="shared" si="54"/>
        <v/>
      </c>
      <c r="CK40" s="179" t="str">
        <f t="shared" si="54"/>
        <v/>
      </c>
      <c r="CL40" s="179" t="str">
        <f t="shared" si="54"/>
        <v/>
      </c>
      <c r="CM40" s="179" t="str">
        <f t="shared" si="54"/>
        <v/>
      </c>
      <c r="CN40" s="179" t="str">
        <f t="shared" si="54"/>
        <v/>
      </c>
      <c r="CO40" s="179" t="str">
        <f t="shared" si="54"/>
        <v/>
      </c>
      <c r="CP40" s="179" t="str">
        <f t="shared" si="54"/>
        <v/>
      </c>
      <c r="CQ40" s="179" t="str">
        <f t="shared" si="54"/>
        <v/>
      </c>
      <c r="CR40" s="180" t="str">
        <f t="shared" si="54"/>
        <v/>
      </c>
      <c r="CS40" s="178" t="str">
        <f t="shared" si="54"/>
        <v/>
      </c>
      <c r="CT40" s="179" t="str">
        <f t="shared" si="54"/>
        <v/>
      </c>
      <c r="CU40" s="179" t="str">
        <f t="shared" si="54"/>
        <v/>
      </c>
      <c r="CV40" s="179" t="str">
        <f t="shared" si="54"/>
        <v/>
      </c>
      <c r="CW40" s="179" t="str">
        <f t="shared" ref="CW40:DV40" si="55">IF(CW33=7,CW33,"")</f>
        <v/>
      </c>
      <c r="CX40" s="179" t="str">
        <f t="shared" si="55"/>
        <v/>
      </c>
      <c r="CY40" s="179" t="str">
        <f t="shared" si="55"/>
        <v/>
      </c>
      <c r="CZ40" s="179" t="str">
        <f t="shared" si="55"/>
        <v/>
      </c>
      <c r="DA40" s="179" t="str">
        <f t="shared" si="55"/>
        <v/>
      </c>
      <c r="DB40" s="179" t="str">
        <f t="shared" si="55"/>
        <v/>
      </c>
      <c r="DC40" s="179" t="str">
        <f t="shared" si="55"/>
        <v/>
      </c>
      <c r="DD40" s="179" t="str">
        <f t="shared" si="55"/>
        <v/>
      </c>
      <c r="DE40" s="179" t="str">
        <f t="shared" si="55"/>
        <v/>
      </c>
      <c r="DF40" s="179" t="str">
        <f t="shared" si="55"/>
        <v/>
      </c>
      <c r="DG40" s="179" t="str">
        <f t="shared" si="55"/>
        <v/>
      </c>
      <c r="DH40" s="179" t="str">
        <f t="shared" si="55"/>
        <v/>
      </c>
      <c r="DI40" s="179" t="str">
        <f t="shared" si="55"/>
        <v/>
      </c>
      <c r="DJ40" s="179" t="str">
        <f t="shared" si="55"/>
        <v/>
      </c>
      <c r="DK40" s="179" t="str">
        <f t="shared" si="55"/>
        <v/>
      </c>
      <c r="DL40" s="179" t="str">
        <f t="shared" si="55"/>
        <v/>
      </c>
      <c r="DM40" s="179" t="str">
        <f t="shared" si="55"/>
        <v/>
      </c>
      <c r="DN40" s="179" t="str">
        <f t="shared" si="55"/>
        <v/>
      </c>
      <c r="DO40" s="179" t="str">
        <f t="shared" si="55"/>
        <v/>
      </c>
      <c r="DP40" s="179" t="str">
        <f t="shared" si="55"/>
        <v/>
      </c>
      <c r="DQ40" s="179" t="str">
        <f t="shared" si="55"/>
        <v/>
      </c>
      <c r="DR40" s="179" t="str">
        <f t="shared" si="55"/>
        <v/>
      </c>
      <c r="DS40" s="179" t="str">
        <f t="shared" si="55"/>
        <v/>
      </c>
      <c r="DT40" s="179" t="str">
        <f t="shared" si="55"/>
        <v/>
      </c>
      <c r="DU40" s="179" t="str">
        <f t="shared" si="55"/>
        <v/>
      </c>
      <c r="DV40" s="181" t="str">
        <f t="shared" si="55"/>
        <v/>
      </c>
      <c r="DW40" s="153"/>
    </row>
    <row r="41" spans="2:187" s="182" customFormat="1" ht="18" customHeight="1">
      <c r="B41" s="1088"/>
      <c r="C41" s="1088"/>
      <c r="D41" s="1084"/>
      <c r="E41" s="1089"/>
      <c r="F41" s="1089"/>
      <c r="G41" s="1089"/>
      <c r="H41" s="1089"/>
      <c r="I41" s="1089"/>
      <c r="J41" s="1089"/>
      <c r="K41" s="1089"/>
      <c r="L41" s="1089"/>
      <c r="M41" s="1089"/>
      <c r="N41" s="1089"/>
      <c r="O41" s="1089"/>
      <c r="P41" s="1089"/>
      <c r="Q41" s="1089"/>
      <c r="R41" s="1089"/>
      <c r="S41" s="1089"/>
      <c r="T41" s="1089"/>
      <c r="U41" s="1089"/>
      <c r="V41" s="1089"/>
      <c r="W41" s="1089"/>
      <c r="X41" s="1089"/>
      <c r="Y41" s="1089"/>
      <c r="Z41" s="1089"/>
      <c r="AA41" s="1089"/>
      <c r="AB41" s="1089"/>
      <c r="AC41" s="1089"/>
      <c r="AD41" s="1089"/>
      <c r="AE41" s="1089"/>
      <c r="AF41" s="1089"/>
      <c r="AG41" s="1089"/>
      <c r="AH41" s="1089"/>
      <c r="AI41" s="1089"/>
      <c r="AJ41" s="1089"/>
      <c r="AK41" s="1089"/>
      <c r="AL41" s="1089"/>
      <c r="AM41" s="1089"/>
      <c r="AN41" s="1089"/>
      <c r="AO41" s="1089"/>
      <c r="AP41" s="1089"/>
      <c r="AQ41" s="1089"/>
      <c r="AR41" s="1089"/>
      <c r="AS41" s="1089"/>
      <c r="AT41" s="1089"/>
      <c r="AU41" s="1089"/>
      <c r="AV41" s="1089"/>
      <c r="AW41" s="1089"/>
      <c r="AX41" s="1089"/>
      <c r="AY41" s="1089"/>
      <c r="AZ41" s="1089"/>
      <c r="BA41" s="1089"/>
      <c r="BB41" s="1089"/>
      <c r="BC41" s="1089"/>
      <c r="BD41" s="1089"/>
      <c r="BE41" s="1089"/>
      <c r="BF41" s="1089"/>
      <c r="BG41" s="1089"/>
      <c r="BH41" s="1089"/>
      <c r="BI41" s="1089"/>
      <c r="BJ41" s="1089"/>
      <c r="BK41" s="1089"/>
      <c r="BL41" s="1089"/>
      <c r="BM41" s="1089"/>
      <c r="BN41" s="1089"/>
      <c r="BO41" s="1089"/>
      <c r="BP41" s="1089"/>
      <c r="BQ41" s="1089"/>
      <c r="BR41" s="1089"/>
      <c r="BS41" s="1089"/>
      <c r="BT41" s="1089"/>
      <c r="BU41" s="1089"/>
      <c r="BV41" s="1089"/>
      <c r="BW41" s="1089"/>
      <c r="BX41" s="1089"/>
      <c r="BY41" s="1089"/>
      <c r="BZ41" s="1089"/>
      <c r="CA41" s="1089"/>
      <c r="CB41" s="1089"/>
      <c r="CC41" s="1089"/>
      <c r="CD41" s="1089"/>
      <c r="CE41" s="1089"/>
      <c r="CF41" s="1089"/>
      <c r="CG41" s="1089"/>
      <c r="CH41" s="1089"/>
      <c r="CI41" s="1089"/>
      <c r="CJ41" s="1089"/>
      <c r="CK41" s="1089"/>
      <c r="CL41" s="1089"/>
      <c r="CM41" s="1089"/>
      <c r="CN41" s="1089"/>
      <c r="CO41" s="1089"/>
      <c r="CP41" s="1089"/>
      <c r="CQ41" s="1089"/>
      <c r="CR41" s="1089"/>
      <c r="CS41" s="1089"/>
      <c r="CT41" s="1089"/>
      <c r="CU41" s="1089"/>
      <c r="CV41" s="1089"/>
      <c r="CW41" s="1089"/>
      <c r="CX41" s="1089"/>
      <c r="CY41" s="1089"/>
      <c r="CZ41" s="1089"/>
      <c r="DA41" s="1089"/>
      <c r="DB41" s="1089"/>
      <c r="DC41" s="1089"/>
      <c r="DD41" s="1089"/>
      <c r="DE41" s="1089"/>
      <c r="DF41" s="1089"/>
      <c r="DG41" s="1089"/>
      <c r="DH41" s="1089"/>
      <c r="DI41" s="1089"/>
      <c r="DJ41" s="1089"/>
      <c r="DK41" s="1089"/>
      <c r="DL41" s="1089"/>
      <c r="DM41" s="1089"/>
      <c r="DN41" s="1089"/>
      <c r="DO41" s="1089"/>
      <c r="DP41" s="1089"/>
      <c r="DQ41" s="1089"/>
      <c r="DR41" s="1089"/>
      <c r="DS41" s="1089"/>
      <c r="DT41" s="1089"/>
      <c r="DU41" s="1089"/>
      <c r="DV41" s="1089"/>
      <c r="DW41" s="1089"/>
      <c r="DX41" s="263"/>
      <c r="DY41" s="263"/>
      <c r="DZ41" s="263"/>
      <c r="EA41" s="263"/>
      <c r="EB41" s="263"/>
      <c r="EC41" s="263"/>
      <c r="ED41" s="263"/>
      <c r="EE41" s="308"/>
      <c r="EF41" s="308"/>
      <c r="EG41" s="308"/>
      <c r="EH41" s="308"/>
      <c r="EI41" s="308"/>
      <c r="EJ41" s="308"/>
      <c r="EK41" s="308"/>
      <c r="EL41" s="308"/>
      <c r="EM41" s="308"/>
      <c r="EN41" s="308"/>
      <c r="EO41" s="308"/>
      <c r="EP41" s="308"/>
      <c r="EQ41" s="308"/>
      <c r="ER41" s="308"/>
      <c r="ES41" s="308"/>
      <c r="ET41" s="308"/>
      <c r="EU41" s="308"/>
      <c r="EV41" s="308"/>
      <c r="EW41" s="308"/>
      <c r="EX41" s="308"/>
      <c r="EY41" s="308"/>
      <c r="EZ41" s="308"/>
      <c r="FA41" s="308"/>
      <c r="FB41" s="308"/>
      <c r="FC41" s="308"/>
      <c r="FD41" s="308"/>
      <c r="FE41" s="308"/>
      <c r="FF41" s="308"/>
      <c r="FG41" s="308"/>
      <c r="FH41" s="308"/>
      <c r="FI41" s="308"/>
      <c r="FJ41" s="308"/>
      <c r="FK41" s="308"/>
      <c r="FL41" s="308"/>
      <c r="FM41" s="308"/>
      <c r="FN41" s="308"/>
      <c r="FO41" s="308"/>
      <c r="FP41" s="308"/>
      <c r="FQ41" s="308"/>
      <c r="FR41" s="308"/>
      <c r="FS41" s="308"/>
      <c r="FT41" s="308"/>
      <c r="FU41" s="308"/>
      <c r="FV41" s="308"/>
      <c r="FW41" s="308"/>
      <c r="FX41" s="308"/>
      <c r="FY41" s="308"/>
      <c r="FZ41" s="308"/>
      <c r="GA41" s="308"/>
      <c r="GB41" s="308"/>
      <c r="GC41" s="308"/>
      <c r="GD41" s="308"/>
      <c r="GE41" s="308"/>
    </row>
    <row r="42" spans="2:187" ht="18" customHeight="1">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c r="BR42" s="153"/>
      <c r="BS42" s="153"/>
      <c r="BT42" s="153"/>
      <c r="BU42" s="153"/>
      <c r="BV42" s="153"/>
      <c r="BW42" s="153"/>
      <c r="BX42" s="153"/>
      <c r="BY42" s="153"/>
      <c r="BZ42" s="153"/>
      <c r="CA42" s="153"/>
      <c r="CB42" s="153"/>
      <c r="CC42" s="153"/>
      <c r="CD42" s="153"/>
      <c r="CE42" s="153"/>
      <c r="CF42" s="153"/>
      <c r="CG42" s="153"/>
      <c r="CH42" s="153"/>
      <c r="CI42" s="153"/>
      <c r="CJ42" s="153"/>
      <c r="CK42" s="153"/>
      <c r="CL42" s="153"/>
      <c r="CM42" s="153"/>
      <c r="CN42" s="153"/>
      <c r="CO42" s="153"/>
      <c r="CP42" s="153"/>
      <c r="CQ42" s="153"/>
      <c r="CR42" s="153"/>
      <c r="CS42" s="153"/>
      <c r="CT42" s="153"/>
      <c r="CU42" s="153"/>
      <c r="CV42" s="153"/>
      <c r="CW42" s="153"/>
      <c r="CX42" s="153"/>
      <c r="CY42" s="153"/>
      <c r="CZ42" s="153"/>
      <c r="DA42" s="153"/>
      <c r="DB42" s="153"/>
      <c r="DC42" s="153"/>
      <c r="DD42" s="153"/>
      <c r="DE42" s="153"/>
      <c r="DF42" s="153"/>
      <c r="DG42" s="153"/>
      <c r="DH42" s="153"/>
      <c r="DI42" s="153"/>
      <c r="DJ42" s="153"/>
      <c r="DK42" s="153"/>
      <c r="DL42" s="153"/>
      <c r="DM42" s="153"/>
      <c r="DN42" s="153"/>
      <c r="DO42" s="153"/>
      <c r="DP42" s="153"/>
      <c r="DQ42" s="153"/>
      <c r="DR42" s="153"/>
      <c r="DS42" s="153"/>
      <c r="DT42" s="153"/>
      <c r="DU42" s="153"/>
      <c r="DV42" s="153"/>
      <c r="DW42" s="153"/>
    </row>
    <row r="43" spans="2:187" ht="18" customHeight="1">
      <c r="B43" s="1394" t="s">
        <v>285</v>
      </c>
      <c r="C43" s="1395"/>
      <c r="D43" s="1396"/>
      <c r="E43" s="1394" t="s">
        <v>295</v>
      </c>
      <c r="F43" s="1395"/>
      <c r="G43" s="1395"/>
      <c r="H43" s="1395"/>
      <c r="I43" s="1395"/>
      <c r="J43" s="1395"/>
      <c r="K43" s="1395"/>
      <c r="L43" s="1395"/>
      <c r="M43" s="1395"/>
      <c r="N43" s="1395"/>
      <c r="O43" s="1395"/>
      <c r="P43" s="1395"/>
      <c r="Q43" s="1395"/>
      <c r="R43" s="1395"/>
      <c r="S43" s="1395"/>
      <c r="T43" s="1395"/>
      <c r="U43" s="1395"/>
      <c r="V43" s="1395"/>
      <c r="W43" s="1395"/>
      <c r="X43" s="1395"/>
      <c r="Y43" s="1395"/>
      <c r="Z43" s="1395"/>
      <c r="AA43" s="1395"/>
      <c r="AB43" s="1395"/>
      <c r="AC43" s="1395"/>
      <c r="AD43" s="1395"/>
      <c r="AE43" s="1395"/>
      <c r="AF43" s="1395"/>
      <c r="AG43" s="1395"/>
      <c r="AH43" s="1395"/>
      <c r="AI43" s="1396"/>
      <c r="AJ43" s="1394" t="s">
        <v>296</v>
      </c>
      <c r="AK43" s="1395"/>
      <c r="AL43" s="1395"/>
      <c r="AM43" s="1395"/>
      <c r="AN43" s="1395"/>
      <c r="AO43" s="1395"/>
      <c r="AP43" s="1395"/>
      <c r="AQ43" s="1395"/>
      <c r="AR43" s="1395"/>
      <c r="AS43" s="1395"/>
      <c r="AT43" s="1395"/>
      <c r="AU43" s="1395"/>
      <c r="AV43" s="1395"/>
      <c r="AW43" s="1395"/>
      <c r="AX43" s="1395"/>
      <c r="AY43" s="1395"/>
      <c r="AZ43" s="1395"/>
      <c r="BA43" s="1395"/>
      <c r="BB43" s="1395"/>
      <c r="BC43" s="1395"/>
      <c r="BD43" s="1395"/>
      <c r="BE43" s="1395"/>
      <c r="BF43" s="1395"/>
      <c r="BG43" s="1395"/>
      <c r="BH43" s="1395"/>
      <c r="BI43" s="1395"/>
      <c r="BJ43" s="1395"/>
      <c r="BK43" s="1395"/>
      <c r="BL43" s="1395"/>
      <c r="BM43" s="1395"/>
      <c r="BN43" s="1396"/>
      <c r="BO43" s="1394" t="s">
        <v>297</v>
      </c>
      <c r="BP43" s="1395"/>
      <c r="BQ43" s="1395"/>
      <c r="BR43" s="1395"/>
      <c r="BS43" s="1395"/>
      <c r="BT43" s="1395"/>
      <c r="BU43" s="1395"/>
      <c r="BV43" s="1395"/>
      <c r="BW43" s="1395"/>
      <c r="BX43" s="1395"/>
      <c r="BY43" s="1395"/>
      <c r="BZ43" s="1395"/>
      <c r="CA43" s="1395"/>
      <c r="CB43" s="1395"/>
      <c r="CC43" s="1395"/>
      <c r="CD43" s="1395"/>
      <c r="CE43" s="1395"/>
      <c r="CF43" s="1395"/>
      <c r="CG43" s="1395"/>
      <c r="CH43" s="1395"/>
      <c r="CI43" s="1395"/>
      <c r="CJ43" s="1395"/>
      <c r="CK43" s="1395"/>
      <c r="CL43" s="1395"/>
      <c r="CM43" s="1395"/>
      <c r="CN43" s="1395"/>
      <c r="CO43" s="1395"/>
      <c r="CP43" s="1396"/>
      <c r="CQ43" s="1394" t="s">
        <v>298</v>
      </c>
      <c r="CR43" s="1395"/>
      <c r="CS43" s="1395"/>
      <c r="CT43" s="1395"/>
      <c r="CU43" s="1395"/>
      <c r="CV43" s="1395"/>
      <c r="CW43" s="1395"/>
      <c r="CX43" s="1395"/>
      <c r="CY43" s="1395"/>
      <c r="CZ43" s="1395"/>
      <c r="DA43" s="1395"/>
      <c r="DB43" s="1395"/>
      <c r="DC43" s="1395"/>
      <c r="DD43" s="1395"/>
      <c r="DE43" s="1395"/>
      <c r="DF43" s="1395"/>
      <c r="DG43" s="1395"/>
      <c r="DH43" s="1395"/>
      <c r="DI43" s="1395"/>
      <c r="DJ43" s="1395"/>
      <c r="DK43" s="1395"/>
      <c r="DL43" s="1395"/>
      <c r="DM43" s="1395"/>
      <c r="DN43" s="1395"/>
      <c r="DO43" s="1395"/>
      <c r="DP43" s="1395"/>
      <c r="DQ43" s="1395"/>
      <c r="DR43" s="1395"/>
      <c r="DS43" s="1395"/>
      <c r="DT43" s="1395"/>
      <c r="DU43" s="1396"/>
      <c r="DV43" s="1397" t="s">
        <v>157</v>
      </c>
      <c r="DW43" s="1398"/>
    </row>
    <row r="44" spans="2:187" ht="18" customHeight="1">
      <c r="B44" s="1020" t="s">
        <v>420</v>
      </c>
      <c r="C44" s="291"/>
      <c r="D44" s="292"/>
      <c r="E44" s="1076">
        <v>1</v>
      </c>
      <c r="F44" s="271">
        <v>2</v>
      </c>
      <c r="G44" s="271">
        <v>3</v>
      </c>
      <c r="H44" s="1077">
        <v>4</v>
      </c>
      <c r="I44" s="1077">
        <v>5</v>
      </c>
      <c r="J44" s="1077">
        <v>6</v>
      </c>
      <c r="K44" s="1077">
        <v>7</v>
      </c>
      <c r="L44" s="1077">
        <v>8</v>
      </c>
      <c r="M44" s="271">
        <v>9</v>
      </c>
      <c r="N44" s="271">
        <v>10</v>
      </c>
      <c r="O44" s="1077">
        <v>11</v>
      </c>
      <c r="P44" s="1077">
        <v>12</v>
      </c>
      <c r="Q44" s="1077">
        <v>13</v>
      </c>
      <c r="R44" s="1077">
        <v>14</v>
      </c>
      <c r="S44" s="1077">
        <v>15</v>
      </c>
      <c r="T44" s="271">
        <v>16</v>
      </c>
      <c r="U44" s="271">
        <v>17</v>
      </c>
      <c r="V44" s="1077">
        <v>18</v>
      </c>
      <c r="W44" s="1077">
        <v>19</v>
      </c>
      <c r="X44" s="1077">
        <v>20</v>
      </c>
      <c r="Y44" s="1077">
        <v>21</v>
      </c>
      <c r="Z44" s="1077">
        <v>22</v>
      </c>
      <c r="AA44" s="271">
        <v>23</v>
      </c>
      <c r="AB44" s="271">
        <v>24</v>
      </c>
      <c r="AC44" s="1077">
        <v>25</v>
      </c>
      <c r="AD44" s="1077">
        <v>26</v>
      </c>
      <c r="AE44" s="1077">
        <v>27</v>
      </c>
      <c r="AF44" s="1077">
        <v>28</v>
      </c>
      <c r="AG44" s="1077">
        <v>29</v>
      </c>
      <c r="AH44" s="271">
        <v>30</v>
      </c>
      <c r="AI44" s="272">
        <v>31</v>
      </c>
      <c r="AJ44" s="273">
        <v>1</v>
      </c>
      <c r="AK44" s="1077">
        <v>2</v>
      </c>
      <c r="AL44" s="1077">
        <v>3</v>
      </c>
      <c r="AM44" s="1077">
        <v>4</v>
      </c>
      <c r="AN44" s="1077">
        <v>5</v>
      </c>
      <c r="AO44" s="271">
        <v>6</v>
      </c>
      <c r="AP44" s="271">
        <v>7</v>
      </c>
      <c r="AQ44" s="271">
        <v>8</v>
      </c>
      <c r="AR44" s="1077">
        <v>9</v>
      </c>
      <c r="AS44" s="1077">
        <v>10</v>
      </c>
      <c r="AT44" s="1077">
        <v>11</v>
      </c>
      <c r="AU44" s="1077">
        <v>12</v>
      </c>
      <c r="AV44" s="271">
        <v>13</v>
      </c>
      <c r="AW44" s="271">
        <v>14</v>
      </c>
      <c r="AX44" s="1077">
        <v>15</v>
      </c>
      <c r="AY44" s="1077">
        <v>16</v>
      </c>
      <c r="AZ44" s="1077">
        <v>17</v>
      </c>
      <c r="BA44" s="1077">
        <v>18</v>
      </c>
      <c r="BB44" s="1077">
        <v>19</v>
      </c>
      <c r="BC44" s="271">
        <v>20</v>
      </c>
      <c r="BD44" s="271">
        <v>21</v>
      </c>
      <c r="BE44" s="1077">
        <v>22</v>
      </c>
      <c r="BF44" s="1077">
        <v>23</v>
      </c>
      <c r="BG44" s="1077">
        <v>24</v>
      </c>
      <c r="BH44" s="1077">
        <v>25</v>
      </c>
      <c r="BI44" s="1077">
        <v>26</v>
      </c>
      <c r="BJ44" s="271">
        <v>27</v>
      </c>
      <c r="BK44" s="271">
        <v>28</v>
      </c>
      <c r="BL44" s="1077">
        <v>29</v>
      </c>
      <c r="BM44" s="1077">
        <v>30</v>
      </c>
      <c r="BN44" s="1078">
        <v>31</v>
      </c>
      <c r="BO44" s="1076">
        <v>1</v>
      </c>
      <c r="BP44" s="1077">
        <v>2</v>
      </c>
      <c r="BQ44" s="271">
        <v>3</v>
      </c>
      <c r="BR44" s="271">
        <v>4</v>
      </c>
      <c r="BS44" s="1077">
        <v>5</v>
      </c>
      <c r="BT44" s="1077">
        <v>6</v>
      </c>
      <c r="BU44" s="1077">
        <v>7</v>
      </c>
      <c r="BV44" s="1077">
        <v>8</v>
      </c>
      <c r="BW44" s="1077">
        <v>9</v>
      </c>
      <c r="BX44" s="271">
        <v>10</v>
      </c>
      <c r="BY44" s="271">
        <v>11</v>
      </c>
      <c r="BZ44" s="271">
        <v>12</v>
      </c>
      <c r="CA44" s="1077">
        <v>13</v>
      </c>
      <c r="CB44" s="1077">
        <v>14</v>
      </c>
      <c r="CC44" s="1077">
        <v>15</v>
      </c>
      <c r="CD44" s="1077">
        <v>16</v>
      </c>
      <c r="CE44" s="271">
        <v>17</v>
      </c>
      <c r="CF44" s="271">
        <v>18</v>
      </c>
      <c r="CG44" s="1077">
        <v>19</v>
      </c>
      <c r="CH44" s="1077">
        <v>20</v>
      </c>
      <c r="CI44" s="1077">
        <v>21</v>
      </c>
      <c r="CJ44" s="1077">
        <v>22</v>
      </c>
      <c r="CK44" s="271">
        <v>23</v>
      </c>
      <c r="CL44" s="271">
        <v>24</v>
      </c>
      <c r="CM44" s="271">
        <v>25</v>
      </c>
      <c r="CN44" s="1077">
        <v>26</v>
      </c>
      <c r="CO44" s="1077">
        <v>27</v>
      </c>
      <c r="CP44" s="1078">
        <v>28</v>
      </c>
      <c r="CQ44" s="1076">
        <v>1</v>
      </c>
      <c r="CR44" s="1077">
        <v>2</v>
      </c>
      <c r="CS44" s="271">
        <v>3</v>
      </c>
      <c r="CT44" s="271">
        <v>4</v>
      </c>
      <c r="CU44" s="1077">
        <v>5</v>
      </c>
      <c r="CV44" s="1077">
        <v>6</v>
      </c>
      <c r="CW44" s="1077">
        <v>7</v>
      </c>
      <c r="CX44" s="1077">
        <v>8</v>
      </c>
      <c r="CY44" s="1077">
        <v>9</v>
      </c>
      <c r="CZ44" s="271">
        <v>10</v>
      </c>
      <c r="DA44" s="271">
        <v>11</v>
      </c>
      <c r="DB44" s="1077">
        <v>12</v>
      </c>
      <c r="DC44" s="1077">
        <v>13</v>
      </c>
      <c r="DD44" s="1077">
        <v>14</v>
      </c>
      <c r="DE44" s="1077">
        <v>15</v>
      </c>
      <c r="DF44" s="1077">
        <v>16</v>
      </c>
      <c r="DG44" s="271">
        <v>17</v>
      </c>
      <c r="DH44" s="271">
        <v>18</v>
      </c>
      <c r="DI44" s="1077">
        <v>19</v>
      </c>
      <c r="DJ44" s="271">
        <v>20</v>
      </c>
      <c r="DK44" s="1077">
        <v>21</v>
      </c>
      <c r="DL44" s="1077">
        <v>22</v>
      </c>
      <c r="DM44" s="1077">
        <v>23</v>
      </c>
      <c r="DN44" s="271">
        <v>24</v>
      </c>
      <c r="DO44" s="271">
        <v>25</v>
      </c>
      <c r="DP44" s="1077">
        <v>26</v>
      </c>
      <c r="DQ44" s="1077">
        <v>27</v>
      </c>
      <c r="DR44" s="1077">
        <v>28</v>
      </c>
      <c r="DS44" s="1077">
        <v>29</v>
      </c>
      <c r="DT44" s="1077">
        <v>30</v>
      </c>
      <c r="DU44" s="272">
        <v>31</v>
      </c>
      <c r="DV44" s="1399"/>
      <c r="DW44" s="1400"/>
    </row>
    <row r="45" spans="2:187" ht="18" customHeight="1">
      <c r="B45" s="1058" t="s">
        <v>712</v>
      </c>
      <c r="C45" s="1059"/>
      <c r="D45" s="1060"/>
      <c r="E45" s="243">
        <v>192.31</v>
      </c>
      <c r="F45" s="244">
        <v>340.84</v>
      </c>
      <c r="G45" s="244">
        <v>447.8</v>
      </c>
      <c r="H45" s="244">
        <v>0</v>
      </c>
      <c r="I45" s="244">
        <v>4.76</v>
      </c>
      <c r="J45" s="244">
        <v>530.37</v>
      </c>
      <c r="K45" s="244">
        <v>442.32</v>
      </c>
      <c r="L45" s="244">
        <v>218.78</v>
      </c>
      <c r="M45" s="244">
        <v>307.43</v>
      </c>
      <c r="N45" s="244">
        <v>424.92</v>
      </c>
      <c r="O45" s="244">
        <v>0</v>
      </c>
      <c r="P45" s="244">
        <v>4.88</v>
      </c>
      <c r="Q45" s="244">
        <v>501.81</v>
      </c>
      <c r="R45" s="244">
        <v>464.82</v>
      </c>
      <c r="S45" s="244">
        <v>212.41</v>
      </c>
      <c r="T45" s="244">
        <v>310.04000000000002</v>
      </c>
      <c r="U45" s="244">
        <v>425.76</v>
      </c>
      <c r="V45" s="244">
        <v>0</v>
      </c>
      <c r="W45" s="244">
        <v>5.41</v>
      </c>
      <c r="X45" s="244">
        <v>551.26</v>
      </c>
      <c r="Y45" s="244">
        <v>463.4</v>
      </c>
      <c r="Z45" s="244">
        <v>251.56</v>
      </c>
      <c r="AA45" s="244">
        <v>359.25</v>
      </c>
      <c r="AB45" s="244">
        <v>439.53</v>
      </c>
      <c r="AC45" s="244">
        <v>0</v>
      </c>
      <c r="AD45" s="244">
        <v>6.11</v>
      </c>
      <c r="AE45" s="244">
        <v>624.63</v>
      </c>
      <c r="AF45" s="244">
        <v>533.22</v>
      </c>
      <c r="AG45" s="244">
        <v>0</v>
      </c>
      <c r="AH45" s="244">
        <v>73.67</v>
      </c>
      <c r="AI45" s="245">
        <v>0</v>
      </c>
      <c r="AJ45" s="243">
        <v>0</v>
      </c>
      <c r="AK45" s="244">
        <v>0</v>
      </c>
      <c r="AL45" s="244">
        <v>756.36000000004424</v>
      </c>
      <c r="AM45" s="244">
        <v>651.73</v>
      </c>
      <c r="AN45" s="244">
        <v>167.78</v>
      </c>
      <c r="AO45" s="244">
        <v>329.48</v>
      </c>
      <c r="AP45" s="244">
        <v>393.13</v>
      </c>
      <c r="AQ45" s="244">
        <v>0</v>
      </c>
      <c r="AR45" s="244">
        <v>3.06</v>
      </c>
      <c r="AS45" s="244">
        <v>385.62</v>
      </c>
      <c r="AT45" s="244">
        <v>429.46</v>
      </c>
      <c r="AU45" s="244">
        <v>137.97999999999999</v>
      </c>
      <c r="AV45" s="244">
        <v>326.22000000000003</v>
      </c>
      <c r="AW45" s="244">
        <v>444.58</v>
      </c>
      <c r="AX45" s="244">
        <v>0</v>
      </c>
      <c r="AY45" s="244">
        <v>5</v>
      </c>
      <c r="AZ45" s="244">
        <v>481.04</v>
      </c>
      <c r="BA45" s="244">
        <v>395.39</v>
      </c>
      <c r="BB45" s="244">
        <v>161.13</v>
      </c>
      <c r="BC45" s="244">
        <v>280.01</v>
      </c>
      <c r="BD45" s="244">
        <v>349.94</v>
      </c>
      <c r="BE45" s="244">
        <v>0</v>
      </c>
      <c r="BF45" s="244">
        <v>3.59</v>
      </c>
      <c r="BG45" s="244">
        <v>515.88</v>
      </c>
      <c r="BH45" s="244">
        <v>485.71</v>
      </c>
      <c r="BI45" s="244">
        <v>195.86</v>
      </c>
      <c r="BJ45" s="244">
        <v>369.26</v>
      </c>
      <c r="BK45" s="244">
        <v>416.4</v>
      </c>
      <c r="BL45" s="244">
        <v>0</v>
      </c>
      <c r="BM45" s="244">
        <v>0</v>
      </c>
      <c r="BN45" s="245">
        <v>458.12</v>
      </c>
      <c r="BO45" s="243">
        <v>463.21</v>
      </c>
      <c r="BP45" s="244">
        <v>153.80000000000001</v>
      </c>
      <c r="BQ45" s="244">
        <v>310.41000000000003</v>
      </c>
      <c r="BR45" s="244">
        <v>390.14</v>
      </c>
      <c r="BS45" s="244">
        <v>0</v>
      </c>
      <c r="BT45" s="244">
        <v>2.94</v>
      </c>
      <c r="BU45" s="244">
        <v>532.38</v>
      </c>
      <c r="BV45" s="244">
        <v>425.76</v>
      </c>
      <c r="BW45" s="244">
        <v>180.39</v>
      </c>
      <c r="BX45" s="244">
        <v>138.27000000000001</v>
      </c>
      <c r="BY45" s="244">
        <v>408.95</v>
      </c>
      <c r="BZ45" s="244">
        <v>0</v>
      </c>
      <c r="CA45" s="244">
        <v>3</v>
      </c>
      <c r="CB45" s="244">
        <v>468.51</v>
      </c>
      <c r="CC45" s="244">
        <v>421.08</v>
      </c>
      <c r="CD45" s="244">
        <v>138.81</v>
      </c>
      <c r="CE45" s="244">
        <v>279.77</v>
      </c>
      <c r="CF45" s="244">
        <v>363.75</v>
      </c>
      <c r="CG45" s="244">
        <v>0</v>
      </c>
      <c r="CH45" s="244">
        <v>4.2300000000000004</v>
      </c>
      <c r="CI45" s="244">
        <v>461.46</v>
      </c>
      <c r="CJ45" s="244">
        <v>311.2</v>
      </c>
      <c r="CK45" s="244">
        <v>178.37</v>
      </c>
      <c r="CL45" s="244">
        <v>286.52999999999997</v>
      </c>
      <c r="CM45" s="244">
        <v>381.85</v>
      </c>
      <c r="CN45" s="244">
        <v>0</v>
      </c>
      <c r="CO45" s="244">
        <v>3.64</v>
      </c>
      <c r="CP45" s="245">
        <v>465.5</v>
      </c>
      <c r="CQ45" s="243">
        <v>425.35</v>
      </c>
      <c r="CR45" s="244">
        <v>204.97</v>
      </c>
      <c r="CS45" s="244">
        <v>250.37</v>
      </c>
      <c r="CT45" s="244">
        <v>368.71</v>
      </c>
      <c r="CU45" s="244">
        <v>0</v>
      </c>
      <c r="CV45" s="244">
        <v>3.82</v>
      </c>
      <c r="CW45" s="244">
        <v>519.55999999999995</v>
      </c>
      <c r="CX45" s="244">
        <v>435.76</v>
      </c>
      <c r="CY45" s="244">
        <v>197.92</v>
      </c>
      <c r="CZ45" s="244">
        <v>250.91</v>
      </c>
      <c r="DA45" s="244">
        <v>337.63</v>
      </c>
      <c r="DB45" s="244">
        <v>0</v>
      </c>
      <c r="DC45" s="244">
        <v>3.82</v>
      </c>
      <c r="DD45" s="244">
        <v>482.68</v>
      </c>
      <c r="DE45" s="244">
        <v>373.58</v>
      </c>
      <c r="DF45" s="244">
        <v>156.44</v>
      </c>
      <c r="DG45" s="244">
        <v>269.42</v>
      </c>
      <c r="DH45" s="244">
        <v>419.46</v>
      </c>
      <c r="DI45" s="244">
        <v>0</v>
      </c>
      <c r="DJ45" s="244">
        <v>3.94</v>
      </c>
      <c r="DK45" s="244">
        <v>514.45000000000005</v>
      </c>
      <c r="DL45" s="244">
        <v>471.42</v>
      </c>
      <c r="DM45" s="244">
        <v>221.33</v>
      </c>
      <c r="DN45" s="244">
        <v>346.66</v>
      </c>
      <c r="DO45" s="244">
        <v>350.5</v>
      </c>
      <c r="DP45" s="244">
        <v>0</v>
      </c>
      <c r="DQ45" s="244">
        <v>4.18</v>
      </c>
      <c r="DR45" s="244">
        <v>511.74</v>
      </c>
      <c r="DS45" s="244">
        <v>468.2</v>
      </c>
      <c r="DT45" s="244">
        <v>165.26</v>
      </c>
      <c r="DU45" s="245">
        <v>179.42</v>
      </c>
      <c r="DV45" s="1401">
        <f>SUM(E7:DV7,E26:DV26,E45:DU45)</f>
        <v>102398</v>
      </c>
      <c r="DW45" s="1402"/>
    </row>
    <row r="46" spans="2:187" ht="18" customHeight="1">
      <c r="B46" s="153"/>
      <c r="C46" s="153"/>
      <c r="D46" s="15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c r="CG46" s="123"/>
      <c r="CH46" s="123"/>
      <c r="CI46" s="123"/>
      <c r="CJ46" s="123"/>
      <c r="CK46" s="123"/>
      <c r="CL46" s="123"/>
      <c r="CM46" s="123"/>
      <c r="CN46" s="123"/>
      <c r="CO46" s="123"/>
      <c r="CP46" s="123"/>
      <c r="CQ46" s="123"/>
      <c r="CR46" s="123"/>
      <c r="CS46" s="123"/>
      <c r="CT46" s="123"/>
      <c r="CU46" s="123"/>
      <c r="CV46" s="123"/>
      <c r="CW46" s="123"/>
      <c r="CX46" s="123"/>
      <c r="CY46" s="123"/>
      <c r="CZ46" s="123"/>
      <c r="DA46" s="123"/>
      <c r="DB46" s="123"/>
      <c r="DC46" s="123"/>
      <c r="DD46" s="123"/>
      <c r="DE46" s="123"/>
      <c r="DF46" s="123"/>
      <c r="DG46" s="123"/>
      <c r="DH46" s="123"/>
      <c r="DI46" s="123"/>
      <c r="DJ46" s="123"/>
      <c r="DK46" s="123"/>
      <c r="DL46" s="123"/>
      <c r="DM46" s="123"/>
      <c r="DN46" s="123"/>
      <c r="DO46" s="123"/>
      <c r="DP46" s="123"/>
      <c r="DQ46" s="123"/>
      <c r="DR46" s="123"/>
      <c r="DS46" s="123"/>
      <c r="DT46" s="123"/>
      <c r="DU46" s="123"/>
      <c r="DV46" s="153"/>
      <c r="DW46" s="153"/>
    </row>
    <row r="47" spans="2:187" ht="18" customHeight="1">
      <c r="B47" s="1020" t="s">
        <v>713</v>
      </c>
      <c r="C47" s="1056"/>
      <c r="D47" s="1057"/>
      <c r="E47" s="1079"/>
      <c r="F47" s="1055"/>
      <c r="G47" s="1055"/>
      <c r="H47" s="1055"/>
      <c r="I47" s="1055"/>
      <c r="J47" s="1055"/>
      <c r="K47" s="1055"/>
      <c r="L47" s="1055"/>
      <c r="M47" s="1055"/>
      <c r="N47" s="1055"/>
      <c r="O47" s="1055"/>
      <c r="P47" s="1055"/>
      <c r="Q47" s="1055"/>
      <c r="R47" s="1055"/>
      <c r="S47" s="1055"/>
      <c r="T47" s="1055"/>
      <c r="U47" s="1055"/>
      <c r="V47" s="1055"/>
      <c r="W47" s="1055"/>
      <c r="X47" s="1055"/>
      <c r="Y47" s="1055"/>
      <c r="Z47" s="1055"/>
      <c r="AA47" s="1055"/>
      <c r="AB47" s="1055"/>
      <c r="AC47" s="1055"/>
      <c r="AD47" s="1055"/>
      <c r="AE47" s="1055"/>
      <c r="AF47" s="1055"/>
      <c r="AG47" s="1055"/>
      <c r="AH47" s="1055"/>
      <c r="AI47" s="1055"/>
      <c r="AJ47" s="1079"/>
      <c r="AK47" s="1055"/>
      <c r="AL47" s="1055"/>
      <c r="AM47" s="1055"/>
      <c r="AN47" s="1055"/>
      <c r="AO47" s="1055"/>
      <c r="AP47" s="1055"/>
      <c r="AQ47" s="1055"/>
      <c r="AR47" s="1055"/>
      <c r="AS47" s="1055"/>
      <c r="AT47" s="1055"/>
      <c r="AU47" s="1055"/>
      <c r="AV47" s="1055"/>
      <c r="AW47" s="1055"/>
      <c r="AX47" s="1055"/>
      <c r="AY47" s="1055"/>
      <c r="AZ47" s="1055"/>
      <c r="BA47" s="1055"/>
      <c r="BB47" s="1055"/>
      <c r="BC47" s="1055"/>
      <c r="BD47" s="1055"/>
      <c r="BE47" s="1055"/>
      <c r="BF47" s="1055"/>
      <c r="BG47" s="1055"/>
      <c r="BH47" s="1055"/>
      <c r="BI47" s="1055"/>
      <c r="BJ47" s="1055"/>
      <c r="BK47" s="1055"/>
      <c r="BL47" s="1055"/>
      <c r="BM47" s="1055"/>
      <c r="BN47" s="1055"/>
      <c r="BO47" s="1079"/>
      <c r="BP47" s="1055"/>
      <c r="BQ47" s="1055"/>
      <c r="BR47" s="1055"/>
      <c r="BS47" s="1055"/>
      <c r="BT47" s="1055"/>
      <c r="BU47" s="1055"/>
      <c r="BV47" s="1055"/>
      <c r="BW47" s="1055"/>
      <c r="BX47" s="1055"/>
      <c r="BY47" s="1055"/>
      <c r="BZ47" s="1055"/>
      <c r="CA47" s="1055"/>
      <c r="CB47" s="1055"/>
      <c r="CC47" s="1055"/>
      <c r="CD47" s="1055"/>
      <c r="CE47" s="1055"/>
      <c r="CF47" s="1055"/>
      <c r="CG47" s="1055"/>
      <c r="CH47" s="1055"/>
      <c r="CI47" s="1055"/>
      <c r="CJ47" s="1055"/>
      <c r="CK47" s="1055"/>
      <c r="CL47" s="1055"/>
      <c r="CM47" s="1055"/>
      <c r="CN47" s="1055"/>
      <c r="CO47" s="1055"/>
      <c r="CP47" s="1055"/>
      <c r="CQ47" s="1079"/>
      <c r="CR47" s="1055"/>
      <c r="CS47" s="1055"/>
      <c r="CT47" s="1055"/>
      <c r="CU47" s="1055"/>
      <c r="CV47" s="1055"/>
      <c r="CW47" s="1055"/>
      <c r="CX47" s="1055"/>
      <c r="CY47" s="1055"/>
      <c r="CZ47" s="1055"/>
      <c r="DA47" s="1055"/>
      <c r="DB47" s="1055"/>
      <c r="DC47" s="1055"/>
      <c r="DD47" s="1055"/>
      <c r="DE47" s="1055"/>
      <c r="DF47" s="1055"/>
      <c r="DG47" s="1055"/>
      <c r="DH47" s="1055"/>
      <c r="DI47" s="1055"/>
      <c r="DJ47" s="1055"/>
      <c r="DK47" s="1055"/>
      <c r="DL47" s="1055"/>
      <c r="DM47" s="1055"/>
      <c r="DN47" s="1055"/>
      <c r="DO47" s="1055"/>
      <c r="DP47" s="1055"/>
      <c r="DQ47" s="1055"/>
      <c r="DR47" s="1055"/>
      <c r="DS47" s="1055"/>
      <c r="DT47" s="1055"/>
      <c r="DU47" s="1055"/>
      <c r="DV47" s="1403" t="s">
        <v>292</v>
      </c>
      <c r="DW47" s="1404"/>
    </row>
    <row r="48" spans="2:187" ht="18" customHeight="1">
      <c r="B48" s="1061"/>
      <c r="C48" s="1062" t="s">
        <v>380</v>
      </c>
      <c r="D48" s="1063"/>
      <c r="E48" s="1064"/>
      <c r="F48" s="1065"/>
      <c r="G48" s="1065"/>
      <c r="H48" s="1065"/>
      <c r="I48" s="1065"/>
      <c r="J48" s="1065"/>
      <c r="K48" s="1065"/>
      <c r="L48" s="1065"/>
      <c r="M48" s="1065"/>
      <c r="N48" s="1065"/>
      <c r="O48" s="1065"/>
      <c r="P48" s="1065"/>
      <c r="Q48" s="1065"/>
      <c r="R48" s="1065"/>
      <c r="S48" s="1065"/>
      <c r="T48" s="1065"/>
      <c r="U48" s="1065"/>
      <c r="V48" s="1065"/>
      <c r="W48" s="1065"/>
      <c r="X48" s="1065"/>
      <c r="Y48" s="1065"/>
      <c r="Z48" s="1065"/>
      <c r="AA48" s="1065"/>
      <c r="AB48" s="1065"/>
      <c r="AC48" s="1065"/>
      <c r="AD48" s="1065"/>
      <c r="AE48" s="1065"/>
      <c r="AF48" s="1065"/>
      <c r="AG48" s="1065"/>
      <c r="AH48" s="1065" t="s">
        <v>382</v>
      </c>
      <c r="AI48" s="1065" t="s">
        <v>382</v>
      </c>
      <c r="AJ48" s="1064" t="s">
        <v>382</v>
      </c>
      <c r="AK48" s="1065" t="s">
        <v>382</v>
      </c>
      <c r="AL48" s="1065" t="s">
        <v>382</v>
      </c>
      <c r="AM48" s="1065" t="s">
        <v>382</v>
      </c>
      <c r="AN48" s="1065" t="s">
        <v>382</v>
      </c>
      <c r="AO48" s="1065" t="s">
        <v>382</v>
      </c>
      <c r="AP48" s="1065" t="s">
        <v>382</v>
      </c>
      <c r="AQ48" s="1065" t="s">
        <v>382</v>
      </c>
      <c r="AR48" s="1065" t="s">
        <v>382</v>
      </c>
      <c r="AS48" s="1065" t="s">
        <v>382</v>
      </c>
      <c r="AT48" s="1065" t="s">
        <v>382</v>
      </c>
      <c r="AU48" s="1065" t="s">
        <v>382</v>
      </c>
      <c r="AV48" s="1065" t="s">
        <v>382</v>
      </c>
      <c r="AW48" s="1065" t="s">
        <v>382</v>
      </c>
      <c r="AX48" s="1065" t="s">
        <v>382</v>
      </c>
      <c r="AY48" s="1065" t="s">
        <v>382</v>
      </c>
      <c r="AZ48" s="1065" t="s">
        <v>382</v>
      </c>
      <c r="BA48" s="1065" t="s">
        <v>382</v>
      </c>
      <c r="BB48" s="1065" t="s">
        <v>382</v>
      </c>
      <c r="BC48" s="1065" t="s">
        <v>382</v>
      </c>
      <c r="BD48" s="1065" t="s">
        <v>382</v>
      </c>
      <c r="BE48" s="1065" t="s">
        <v>382</v>
      </c>
      <c r="BF48" s="1065" t="s">
        <v>382</v>
      </c>
      <c r="BG48" s="1065" t="s">
        <v>382</v>
      </c>
      <c r="BH48" s="1065" t="s">
        <v>382</v>
      </c>
      <c r="BI48" s="1065" t="s">
        <v>382</v>
      </c>
      <c r="BJ48" s="1065" t="s">
        <v>382</v>
      </c>
      <c r="BK48" s="1065" t="s">
        <v>382</v>
      </c>
      <c r="BL48" s="1065" t="s">
        <v>382</v>
      </c>
      <c r="BM48" s="1065" t="s">
        <v>382</v>
      </c>
      <c r="BN48" s="1065" t="s">
        <v>382</v>
      </c>
      <c r="BO48" s="1064" t="s">
        <v>382</v>
      </c>
      <c r="BP48" s="1065" t="s">
        <v>382</v>
      </c>
      <c r="BQ48" s="1065" t="s">
        <v>382</v>
      </c>
      <c r="BR48" s="1065" t="s">
        <v>382</v>
      </c>
      <c r="BS48" s="1065" t="s">
        <v>382</v>
      </c>
      <c r="BT48" s="1065" t="s">
        <v>382</v>
      </c>
      <c r="BU48" s="1065" t="s">
        <v>382</v>
      </c>
      <c r="BV48" s="1065" t="s">
        <v>382</v>
      </c>
      <c r="BW48" s="1065" t="s">
        <v>382</v>
      </c>
      <c r="BX48" s="1065" t="s">
        <v>382</v>
      </c>
      <c r="BY48" s="1065" t="s">
        <v>382</v>
      </c>
      <c r="BZ48" s="1065" t="s">
        <v>382</v>
      </c>
      <c r="CA48" s="1065" t="s">
        <v>382</v>
      </c>
      <c r="CB48" s="1065" t="s">
        <v>382</v>
      </c>
      <c r="CC48" s="1065" t="s">
        <v>382</v>
      </c>
      <c r="CD48" s="1065" t="s">
        <v>382</v>
      </c>
      <c r="CE48" s="1065" t="s">
        <v>382</v>
      </c>
      <c r="CF48" s="1065" t="s">
        <v>382</v>
      </c>
      <c r="CG48" s="1065" t="s">
        <v>382</v>
      </c>
      <c r="CH48" s="1065" t="s">
        <v>382</v>
      </c>
      <c r="CI48" s="1065" t="s">
        <v>382</v>
      </c>
      <c r="CJ48" s="1065" t="s">
        <v>382</v>
      </c>
      <c r="CK48" s="1065" t="s">
        <v>382</v>
      </c>
      <c r="CL48" s="1065" t="s">
        <v>382</v>
      </c>
      <c r="CM48" s="1065" t="s">
        <v>382</v>
      </c>
      <c r="CN48" s="1065" t="s">
        <v>382</v>
      </c>
      <c r="CO48" s="1065" t="s">
        <v>382</v>
      </c>
      <c r="CP48" s="1065" t="s">
        <v>382</v>
      </c>
      <c r="CQ48" s="1064" t="s">
        <v>382</v>
      </c>
      <c r="CR48" s="1065" t="s">
        <v>382</v>
      </c>
      <c r="CS48" s="1065" t="s">
        <v>382</v>
      </c>
      <c r="CT48" s="1065" t="s">
        <v>382</v>
      </c>
      <c r="CU48" s="1065" t="s">
        <v>382</v>
      </c>
      <c r="CV48" s="1065" t="s">
        <v>382</v>
      </c>
      <c r="CW48" s="1065" t="s">
        <v>382</v>
      </c>
      <c r="CX48" s="1065" t="s">
        <v>382</v>
      </c>
      <c r="CY48" s="1065" t="s">
        <v>382</v>
      </c>
      <c r="CZ48" s="1065" t="s">
        <v>382</v>
      </c>
      <c r="DA48" s="1065" t="s">
        <v>382</v>
      </c>
      <c r="DB48" s="1065" t="s">
        <v>382</v>
      </c>
      <c r="DC48" s="1065" t="s">
        <v>382</v>
      </c>
      <c r="DD48" s="1065" t="s">
        <v>382</v>
      </c>
      <c r="DE48" s="1065" t="s">
        <v>382</v>
      </c>
      <c r="DF48" s="1065" t="s">
        <v>382</v>
      </c>
      <c r="DG48" s="1065" t="s">
        <v>382</v>
      </c>
      <c r="DH48" s="1065" t="s">
        <v>382</v>
      </c>
      <c r="DI48" s="1065" t="s">
        <v>382</v>
      </c>
      <c r="DJ48" s="1065" t="s">
        <v>382</v>
      </c>
      <c r="DK48" s="1065" t="s">
        <v>382</v>
      </c>
      <c r="DL48" s="1065" t="s">
        <v>382</v>
      </c>
      <c r="DM48" s="1065" t="s">
        <v>382</v>
      </c>
      <c r="DN48" s="1065" t="s">
        <v>382</v>
      </c>
      <c r="DO48" s="1065" t="s">
        <v>382</v>
      </c>
      <c r="DP48" s="1065" t="s">
        <v>382</v>
      </c>
      <c r="DQ48" s="1065" t="s">
        <v>382</v>
      </c>
      <c r="DR48" s="1065" t="s">
        <v>382</v>
      </c>
      <c r="DS48" s="1065" t="s">
        <v>382</v>
      </c>
      <c r="DT48" s="1065" t="s">
        <v>382</v>
      </c>
      <c r="DU48" s="1066" t="s">
        <v>382</v>
      </c>
      <c r="DV48" s="1405">
        <f>COUNTA(E10:DV10,E29:DV29,E48:DU48)</f>
        <v>280</v>
      </c>
      <c r="DW48" s="1393"/>
    </row>
    <row r="49" spans="2:179" ht="18" customHeight="1">
      <c r="B49" s="1061"/>
      <c r="C49" s="1062" t="s">
        <v>383</v>
      </c>
      <c r="D49" s="1063"/>
      <c r="E49" s="1064"/>
      <c r="F49" s="1065"/>
      <c r="G49" s="1065"/>
      <c r="H49" s="1065"/>
      <c r="I49" s="1065"/>
      <c r="J49" s="1065"/>
      <c r="K49" s="1065"/>
      <c r="L49" s="1065"/>
      <c r="M49" s="1065"/>
      <c r="N49" s="1065"/>
      <c r="O49" s="1065"/>
      <c r="P49" s="1065"/>
      <c r="Q49" s="1065"/>
      <c r="R49" s="1065"/>
      <c r="S49" s="1065"/>
      <c r="T49" s="1065"/>
      <c r="U49" s="1065"/>
      <c r="V49" s="1065"/>
      <c r="W49" s="1065"/>
      <c r="X49" s="1065"/>
      <c r="Y49" s="1065"/>
      <c r="Z49" s="1065"/>
      <c r="AA49" s="1065"/>
      <c r="AB49" s="1065"/>
      <c r="AC49" s="1065"/>
      <c r="AD49" s="1065"/>
      <c r="AE49" s="1065"/>
      <c r="AF49" s="1065"/>
      <c r="AG49" s="1065"/>
      <c r="AH49" s="1065"/>
      <c r="AI49" s="1065"/>
      <c r="AJ49" s="1064"/>
      <c r="AK49" s="1065"/>
      <c r="AL49" s="1065"/>
      <c r="AM49" s="1065"/>
      <c r="AN49" s="1065"/>
      <c r="AO49" s="1065"/>
      <c r="AP49" s="1065"/>
      <c r="AQ49" s="1065"/>
      <c r="AR49" s="1065"/>
      <c r="AS49" s="1065"/>
      <c r="AT49" s="1065"/>
      <c r="AU49" s="1065"/>
      <c r="AV49" s="1065"/>
      <c r="AW49" s="1065"/>
      <c r="AX49" s="1065"/>
      <c r="AY49" s="1065"/>
      <c r="AZ49" s="1065"/>
      <c r="BA49" s="1065"/>
      <c r="BB49" s="1065"/>
      <c r="BC49" s="1065"/>
      <c r="BD49" s="1065"/>
      <c r="BE49" s="1065"/>
      <c r="BF49" s="1065"/>
      <c r="BG49" s="1065"/>
      <c r="BH49" s="1065"/>
      <c r="BI49" s="1065"/>
      <c r="BJ49" s="1065"/>
      <c r="BK49" s="1065"/>
      <c r="BL49" s="1065"/>
      <c r="BM49" s="1065"/>
      <c r="BN49" s="1065"/>
      <c r="BO49" s="1064"/>
      <c r="BP49" s="1065"/>
      <c r="BQ49" s="1065"/>
      <c r="BR49" s="1065"/>
      <c r="BS49" s="1065"/>
      <c r="BT49" s="1065"/>
      <c r="BU49" s="1065"/>
      <c r="BV49" s="1065"/>
      <c r="BW49" s="1065"/>
      <c r="BX49" s="1065"/>
      <c r="BY49" s="1065"/>
      <c r="BZ49" s="1065"/>
      <c r="CA49" s="1065"/>
      <c r="CB49" s="1065"/>
      <c r="CC49" s="1065"/>
      <c r="CD49" s="1065"/>
      <c r="CE49" s="1065"/>
      <c r="CF49" s="1065"/>
      <c r="CG49" s="1065"/>
      <c r="CH49" s="1065"/>
      <c r="CI49" s="1065"/>
      <c r="CJ49" s="1065"/>
      <c r="CK49" s="1065"/>
      <c r="CL49" s="1065"/>
      <c r="CM49" s="1065"/>
      <c r="CN49" s="1065"/>
      <c r="CO49" s="1065"/>
      <c r="CP49" s="1065"/>
      <c r="CQ49" s="1064"/>
      <c r="CR49" s="1065"/>
      <c r="CS49" s="1065"/>
      <c r="CT49" s="1065"/>
      <c r="CU49" s="1065"/>
      <c r="CV49" s="1065"/>
      <c r="CW49" s="1065"/>
      <c r="CX49" s="1065"/>
      <c r="CY49" s="1065"/>
      <c r="CZ49" s="1065"/>
      <c r="DA49" s="1065"/>
      <c r="DB49" s="1065"/>
      <c r="DC49" s="1065"/>
      <c r="DD49" s="1065"/>
      <c r="DE49" s="1065"/>
      <c r="DF49" s="1065"/>
      <c r="DG49" s="1065"/>
      <c r="DH49" s="1065"/>
      <c r="DI49" s="1065"/>
      <c r="DJ49" s="1065"/>
      <c r="DK49" s="1065"/>
      <c r="DL49" s="1065"/>
      <c r="DM49" s="1065"/>
      <c r="DN49" s="1065"/>
      <c r="DO49" s="1065"/>
      <c r="DP49" s="1065"/>
      <c r="DQ49" s="1065"/>
      <c r="DR49" s="1065"/>
      <c r="DS49" s="1065"/>
      <c r="DT49" s="1065"/>
      <c r="DU49" s="1066"/>
      <c r="DV49" s="1392">
        <f>COUNTA(E11:DV11,E30:DV30,E49:DU49)</f>
        <v>0</v>
      </c>
      <c r="DW49" s="1393"/>
    </row>
    <row r="50" spans="2:179" ht="18" customHeight="1">
      <c r="B50" s="1058" t="s">
        <v>754</v>
      </c>
      <c r="C50" s="1059"/>
      <c r="D50" s="1060"/>
      <c r="E50" s="1069" t="s">
        <v>382</v>
      </c>
      <c r="F50" s="923"/>
      <c r="G50" s="923"/>
      <c r="H50" s="923" t="s">
        <v>875</v>
      </c>
      <c r="I50" s="923" t="s">
        <v>875</v>
      </c>
      <c r="J50" s="923" t="s">
        <v>875</v>
      </c>
      <c r="K50" s="923" t="s">
        <v>875</v>
      </c>
      <c r="L50" s="923" t="s">
        <v>875</v>
      </c>
      <c r="M50" s="923"/>
      <c r="N50" s="923"/>
      <c r="O50" s="923" t="s">
        <v>875</v>
      </c>
      <c r="P50" s="923" t="s">
        <v>875</v>
      </c>
      <c r="Q50" s="923" t="s">
        <v>875</v>
      </c>
      <c r="R50" s="923" t="s">
        <v>875</v>
      </c>
      <c r="S50" s="923" t="s">
        <v>875</v>
      </c>
      <c r="T50" s="923"/>
      <c r="U50" s="923"/>
      <c r="V50" s="923" t="s">
        <v>875</v>
      </c>
      <c r="W50" s="923" t="s">
        <v>875</v>
      </c>
      <c r="X50" s="923" t="s">
        <v>875</v>
      </c>
      <c r="Y50" s="923" t="s">
        <v>875</v>
      </c>
      <c r="Z50" s="923" t="s">
        <v>875</v>
      </c>
      <c r="AA50" s="923"/>
      <c r="AB50" s="923"/>
      <c r="AC50" s="923" t="s">
        <v>875</v>
      </c>
      <c r="AD50" s="923" t="s">
        <v>875</v>
      </c>
      <c r="AE50" s="923" t="s">
        <v>875</v>
      </c>
      <c r="AF50" s="923" t="s">
        <v>875</v>
      </c>
      <c r="AG50" s="923" t="s">
        <v>875</v>
      </c>
      <c r="AH50" s="923"/>
      <c r="AI50" s="923"/>
      <c r="AJ50" s="1069"/>
      <c r="AK50" s="923" t="s">
        <v>875</v>
      </c>
      <c r="AL50" s="923" t="s">
        <v>382</v>
      </c>
      <c r="AM50" s="923" t="s">
        <v>382</v>
      </c>
      <c r="AN50" s="923" t="s">
        <v>382</v>
      </c>
      <c r="AO50" s="923"/>
      <c r="AP50" s="923"/>
      <c r="AQ50" s="923"/>
      <c r="AR50" s="923" t="s">
        <v>875</v>
      </c>
      <c r="AS50" s="923" t="s">
        <v>875</v>
      </c>
      <c r="AT50" s="923" t="s">
        <v>382</v>
      </c>
      <c r="AU50" s="923" t="s">
        <v>382</v>
      </c>
      <c r="AV50" s="923"/>
      <c r="AW50" s="923"/>
      <c r="AX50" s="923" t="s">
        <v>875</v>
      </c>
      <c r="AY50" s="923" t="s">
        <v>875</v>
      </c>
      <c r="AZ50" s="923" t="s">
        <v>382</v>
      </c>
      <c r="BA50" s="923" t="s">
        <v>382</v>
      </c>
      <c r="BB50" s="923" t="s">
        <v>382</v>
      </c>
      <c r="BC50" s="923"/>
      <c r="BD50" s="923"/>
      <c r="BE50" s="923" t="s">
        <v>875</v>
      </c>
      <c r="BF50" s="923" t="s">
        <v>875</v>
      </c>
      <c r="BG50" s="923" t="s">
        <v>382</v>
      </c>
      <c r="BH50" s="923" t="s">
        <v>382</v>
      </c>
      <c r="BI50" s="923" t="s">
        <v>382</v>
      </c>
      <c r="BJ50" s="923"/>
      <c r="BK50" s="923"/>
      <c r="BL50" s="923" t="s">
        <v>875</v>
      </c>
      <c r="BM50" s="923" t="s">
        <v>875</v>
      </c>
      <c r="BN50" s="923" t="s">
        <v>382</v>
      </c>
      <c r="BO50" s="1069" t="s">
        <v>382</v>
      </c>
      <c r="BP50" s="923" t="s">
        <v>382</v>
      </c>
      <c r="BQ50" s="923"/>
      <c r="BR50" s="923"/>
      <c r="BS50" s="923" t="s">
        <v>875</v>
      </c>
      <c r="BT50" s="923" t="s">
        <v>875</v>
      </c>
      <c r="BU50" s="923" t="s">
        <v>382</v>
      </c>
      <c r="BV50" s="923" t="s">
        <v>382</v>
      </c>
      <c r="BW50" s="923" t="s">
        <v>382</v>
      </c>
      <c r="BX50" s="923"/>
      <c r="BY50" s="923"/>
      <c r="BZ50" s="923"/>
      <c r="CA50" s="923" t="s">
        <v>875</v>
      </c>
      <c r="CB50" s="923" t="s">
        <v>382</v>
      </c>
      <c r="CC50" s="923" t="s">
        <v>382</v>
      </c>
      <c r="CD50" s="923" t="s">
        <v>382</v>
      </c>
      <c r="CE50" s="923"/>
      <c r="CF50" s="923"/>
      <c r="CG50" s="923" t="s">
        <v>875</v>
      </c>
      <c r="CH50" s="923" t="s">
        <v>875</v>
      </c>
      <c r="CI50" s="923" t="s">
        <v>382</v>
      </c>
      <c r="CJ50" s="923" t="s">
        <v>382</v>
      </c>
      <c r="CK50" s="923"/>
      <c r="CL50" s="923"/>
      <c r="CM50" s="923"/>
      <c r="CN50" s="923" t="s">
        <v>875</v>
      </c>
      <c r="CO50" s="923" t="s">
        <v>875</v>
      </c>
      <c r="CP50" s="923" t="s">
        <v>382</v>
      </c>
      <c r="CQ50" s="1069" t="s">
        <v>382</v>
      </c>
      <c r="CR50" s="923" t="s">
        <v>382</v>
      </c>
      <c r="CS50" s="923"/>
      <c r="CT50" s="923"/>
      <c r="CU50" s="923" t="s">
        <v>875</v>
      </c>
      <c r="CV50" s="923" t="s">
        <v>875</v>
      </c>
      <c r="CW50" s="923" t="s">
        <v>382</v>
      </c>
      <c r="CX50" s="923" t="s">
        <v>382</v>
      </c>
      <c r="CY50" s="923" t="s">
        <v>382</v>
      </c>
      <c r="CZ50" s="923"/>
      <c r="DA50" s="923"/>
      <c r="DB50" s="923" t="s">
        <v>875</v>
      </c>
      <c r="DC50" s="923" t="s">
        <v>875</v>
      </c>
      <c r="DD50" s="923" t="s">
        <v>382</v>
      </c>
      <c r="DE50" s="923" t="s">
        <v>382</v>
      </c>
      <c r="DF50" s="923" t="s">
        <v>382</v>
      </c>
      <c r="DG50" s="923"/>
      <c r="DH50" s="923"/>
      <c r="DI50" s="923" t="s">
        <v>875</v>
      </c>
      <c r="DJ50" s="923"/>
      <c r="DK50" s="923" t="s">
        <v>875</v>
      </c>
      <c r="DL50" s="923" t="s">
        <v>382</v>
      </c>
      <c r="DM50" s="923" t="s">
        <v>382</v>
      </c>
      <c r="DN50" s="923"/>
      <c r="DO50" s="923"/>
      <c r="DP50" s="923" t="s">
        <v>875</v>
      </c>
      <c r="DQ50" s="923" t="s">
        <v>875</v>
      </c>
      <c r="DR50" s="923" t="s">
        <v>382</v>
      </c>
      <c r="DS50" s="923" t="s">
        <v>382</v>
      </c>
      <c r="DT50" s="923" t="s">
        <v>382</v>
      </c>
      <c r="DU50" s="1070"/>
      <c r="DV50" s="1406">
        <f>COUNTA(E12:DV12,E31:DV31,E50:DU50)</f>
        <v>245</v>
      </c>
      <c r="DW50" s="1407"/>
    </row>
    <row r="51" spans="2:179" ht="18" customHeight="1">
      <c r="B51" s="1082"/>
      <c r="C51" s="1082"/>
      <c r="D51" s="1082"/>
      <c r="E51" s="1082"/>
      <c r="F51" s="1082"/>
      <c r="G51" s="1082"/>
      <c r="H51" s="1082"/>
      <c r="I51" s="1082"/>
      <c r="J51" s="1082"/>
      <c r="K51" s="1082"/>
      <c r="L51" s="1082"/>
      <c r="M51" s="1082"/>
      <c r="N51" s="1082"/>
      <c r="O51" s="1082"/>
      <c r="P51" s="1082"/>
      <c r="Q51" s="1082"/>
      <c r="R51" s="1082"/>
      <c r="S51" s="1082"/>
      <c r="T51" s="1082"/>
      <c r="U51" s="1082"/>
      <c r="V51" s="1082"/>
      <c r="W51" s="1082"/>
      <c r="X51" s="1082"/>
      <c r="Y51" s="1082"/>
      <c r="Z51" s="1082"/>
      <c r="AA51" s="1082"/>
      <c r="AB51" s="1082"/>
      <c r="AC51" s="1082"/>
      <c r="AD51" s="1082"/>
      <c r="AE51" s="1082"/>
      <c r="AF51" s="1082"/>
      <c r="AG51" s="1082"/>
      <c r="AH51" s="1082"/>
      <c r="AI51" s="1082"/>
      <c r="AJ51" s="1082"/>
      <c r="AK51" s="1082"/>
      <c r="AL51" s="1082"/>
      <c r="AM51" s="1082"/>
      <c r="AN51" s="1082"/>
      <c r="AO51" s="1082"/>
      <c r="AP51" s="1082"/>
      <c r="AQ51" s="1082"/>
      <c r="AR51" s="1082"/>
      <c r="AS51" s="1082"/>
      <c r="AT51" s="1082"/>
      <c r="AU51" s="1082"/>
      <c r="AV51" s="1082"/>
      <c r="AW51" s="1082"/>
      <c r="AX51" s="1082"/>
      <c r="AY51" s="1082"/>
      <c r="AZ51" s="1082"/>
      <c r="BA51" s="1082"/>
      <c r="BB51" s="1082"/>
      <c r="BC51" s="1082"/>
      <c r="BD51" s="1082"/>
      <c r="BE51" s="1082"/>
      <c r="BF51" s="1082"/>
      <c r="BG51" s="1082"/>
      <c r="BH51" s="1082"/>
      <c r="BI51" s="1082"/>
      <c r="BJ51" s="1082"/>
      <c r="BK51" s="1082"/>
      <c r="BL51" s="1082"/>
      <c r="BM51" s="1082"/>
      <c r="BN51" s="1082"/>
      <c r="BO51" s="1082"/>
      <c r="BP51" s="1082"/>
      <c r="BQ51" s="1082"/>
      <c r="BR51" s="1082"/>
      <c r="BS51" s="1082"/>
      <c r="BT51" s="1082"/>
      <c r="BU51" s="1082"/>
      <c r="BV51" s="1082"/>
      <c r="BW51" s="1082"/>
      <c r="BX51" s="1082"/>
      <c r="BY51" s="1082"/>
      <c r="BZ51" s="1082"/>
      <c r="CA51" s="1082"/>
      <c r="CB51" s="1082"/>
      <c r="CC51" s="1082"/>
      <c r="CD51" s="1082"/>
      <c r="CE51" s="1082"/>
      <c r="CF51" s="1082"/>
      <c r="CG51" s="1082"/>
      <c r="CH51" s="1082"/>
      <c r="CI51" s="1082"/>
      <c r="CJ51" s="1082"/>
      <c r="CK51" s="1082"/>
      <c r="CL51" s="1082"/>
      <c r="CM51" s="1082"/>
      <c r="CN51" s="1082"/>
      <c r="CO51" s="1082"/>
      <c r="CP51" s="1082"/>
      <c r="CQ51" s="1082"/>
      <c r="CR51" s="1082"/>
      <c r="CS51" s="1082"/>
      <c r="CT51" s="1082"/>
      <c r="CU51" s="1082"/>
      <c r="CV51" s="1082"/>
      <c r="CW51" s="1082"/>
      <c r="CX51" s="1082"/>
      <c r="CY51" s="1082"/>
      <c r="CZ51" s="1082"/>
      <c r="DA51" s="1082"/>
      <c r="DB51" s="1082"/>
      <c r="DC51" s="1082"/>
      <c r="DD51" s="1082"/>
      <c r="DE51" s="1082"/>
      <c r="DF51" s="1082"/>
      <c r="DG51" s="1082"/>
      <c r="DH51" s="1082"/>
      <c r="DI51" s="1082"/>
      <c r="DJ51" s="1082"/>
      <c r="DK51" s="1082"/>
      <c r="DL51" s="1082"/>
      <c r="DM51" s="1082"/>
      <c r="DN51" s="1082"/>
      <c r="DO51" s="1082"/>
      <c r="DP51" s="1082"/>
      <c r="DQ51" s="1082"/>
      <c r="DR51" s="1082"/>
      <c r="DS51" s="1082"/>
      <c r="DT51" s="1082"/>
      <c r="DU51" s="1082"/>
      <c r="DV51" s="1090"/>
      <c r="DW51" s="1090"/>
      <c r="DX51" s="182"/>
    </row>
    <row r="52" spans="2:179" ht="18" customHeight="1">
      <c r="B52" s="299" t="s">
        <v>873</v>
      </c>
      <c r="C52" s="1091"/>
      <c r="D52" s="1057"/>
      <c r="E52" s="1092">
        <v>4</v>
      </c>
      <c r="F52" s="915">
        <v>4</v>
      </c>
      <c r="G52" s="915">
        <v>4</v>
      </c>
      <c r="H52" s="915">
        <v>4</v>
      </c>
      <c r="I52" s="915">
        <v>4</v>
      </c>
      <c r="J52" s="915">
        <v>4</v>
      </c>
      <c r="K52" s="915">
        <v>4</v>
      </c>
      <c r="L52" s="915">
        <v>4</v>
      </c>
      <c r="M52" s="915">
        <v>4</v>
      </c>
      <c r="N52" s="915">
        <v>4</v>
      </c>
      <c r="O52" s="915">
        <v>4</v>
      </c>
      <c r="P52" s="915">
        <v>4</v>
      </c>
      <c r="Q52" s="915">
        <v>3</v>
      </c>
      <c r="R52" s="915">
        <v>3</v>
      </c>
      <c r="S52" s="915">
        <v>3</v>
      </c>
      <c r="T52" s="915">
        <v>3</v>
      </c>
      <c r="U52" s="915">
        <v>3</v>
      </c>
      <c r="V52" s="915">
        <v>3</v>
      </c>
      <c r="W52" s="915">
        <v>3</v>
      </c>
      <c r="X52" s="915">
        <v>3</v>
      </c>
      <c r="Y52" s="915">
        <v>3</v>
      </c>
      <c r="Z52" s="915">
        <v>3</v>
      </c>
      <c r="AA52" s="915">
        <v>3</v>
      </c>
      <c r="AB52" s="915">
        <v>3</v>
      </c>
      <c r="AC52" s="915">
        <v>3</v>
      </c>
      <c r="AD52" s="915">
        <v>3</v>
      </c>
      <c r="AE52" s="915">
        <v>3</v>
      </c>
      <c r="AF52" s="915">
        <v>3</v>
      </c>
      <c r="AG52" s="915">
        <v>3</v>
      </c>
      <c r="AH52" s="915">
        <v>3</v>
      </c>
      <c r="AI52" s="1093">
        <v>3</v>
      </c>
      <c r="AJ52" s="1092">
        <v>3</v>
      </c>
      <c r="AK52" s="915">
        <v>3</v>
      </c>
      <c r="AL52" s="915">
        <v>3</v>
      </c>
      <c r="AM52" s="915">
        <v>3</v>
      </c>
      <c r="AN52" s="915">
        <v>3</v>
      </c>
      <c r="AO52" s="915">
        <v>3</v>
      </c>
      <c r="AP52" s="915">
        <v>3</v>
      </c>
      <c r="AQ52" s="915">
        <v>3</v>
      </c>
      <c r="AR52" s="915">
        <v>3</v>
      </c>
      <c r="AS52" s="915">
        <v>3</v>
      </c>
      <c r="AT52" s="915">
        <v>3</v>
      </c>
      <c r="AU52" s="915">
        <v>3</v>
      </c>
      <c r="AV52" s="915">
        <v>3</v>
      </c>
      <c r="AW52" s="915">
        <v>3</v>
      </c>
      <c r="AX52" s="915">
        <v>3</v>
      </c>
      <c r="AY52" s="915">
        <v>2</v>
      </c>
      <c r="AZ52" s="915">
        <v>2</v>
      </c>
      <c r="BA52" s="915">
        <v>2</v>
      </c>
      <c r="BB52" s="915">
        <v>2</v>
      </c>
      <c r="BC52" s="915">
        <v>2</v>
      </c>
      <c r="BD52" s="915">
        <v>2</v>
      </c>
      <c r="BE52" s="915">
        <v>2</v>
      </c>
      <c r="BF52" s="915">
        <v>2</v>
      </c>
      <c r="BG52" s="1084">
        <v>2</v>
      </c>
      <c r="BH52" s="1084">
        <v>2</v>
      </c>
      <c r="BI52" s="1084">
        <v>2</v>
      </c>
      <c r="BJ52" s="1084">
        <v>2</v>
      </c>
      <c r="BK52" s="1084">
        <v>2</v>
      </c>
      <c r="BL52" s="1084">
        <v>2</v>
      </c>
      <c r="BM52" s="1084">
        <v>2</v>
      </c>
      <c r="BN52" s="1085">
        <v>2</v>
      </c>
      <c r="BO52" s="1083">
        <v>2</v>
      </c>
      <c r="BP52" s="1084">
        <v>2</v>
      </c>
      <c r="BQ52" s="1084">
        <v>2</v>
      </c>
      <c r="BR52" s="1084">
        <v>2</v>
      </c>
      <c r="BS52" s="1084">
        <v>2</v>
      </c>
      <c r="BT52" s="1084">
        <v>2</v>
      </c>
      <c r="BU52" s="1084">
        <v>1</v>
      </c>
      <c r="BV52" s="1084">
        <v>1</v>
      </c>
      <c r="BW52" s="1084">
        <v>1</v>
      </c>
      <c r="BX52" s="1084">
        <v>1</v>
      </c>
      <c r="BY52" s="1084">
        <v>1</v>
      </c>
      <c r="BZ52" s="1084">
        <v>1</v>
      </c>
      <c r="CA52" s="1084">
        <v>1</v>
      </c>
      <c r="CB52" s="1084">
        <v>1</v>
      </c>
      <c r="CC52" s="1084">
        <v>1</v>
      </c>
      <c r="CD52" s="1084">
        <v>1</v>
      </c>
      <c r="CE52" s="1084">
        <v>1</v>
      </c>
      <c r="CF52" s="1084">
        <v>1</v>
      </c>
      <c r="CG52" s="1084">
        <v>1</v>
      </c>
      <c r="CH52" s="1084">
        <v>1</v>
      </c>
      <c r="CI52" s="1084">
        <v>1</v>
      </c>
      <c r="CJ52" s="1084">
        <v>1</v>
      </c>
      <c r="CK52" s="1084">
        <v>1</v>
      </c>
      <c r="CL52" s="1084">
        <v>1</v>
      </c>
      <c r="CM52" s="1084">
        <v>1</v>
      </c>
      <c r="CN52" s="1084">
        <v>1</v>
      </c>
      <c r="CO52" s="1084">
        <v>1</v>
      </c>
      <c r="CP52" s="1085">
        <v>1</v>
      </c>
      <c r="CQ52" s="1083">
        <v>1</v>
      </c>
      <c r="CR52" s="1084">
        <v>1</v>
      </c>
      <c r="CS52" s="1084">
        <v>1</v>
      </c>
      <c r="CT52" s="1084">
        <v>1</v>
      </c>
      <c r="CU52" s="1084">
        <v>1</v>
      </c>
      <c r="CV52" s="1084">
        <v>1</v>
      </c>
      <c r="CW52" s="1084">
        <v>1</v>
      </c>
      <c r="CX52" s="1084">
        <v>1</v>
      </c>
      <c r="CY52" s="1084">
        <v>1</v>
      </c>
      <c r="CZ52" s="1084">
        <v>2</v>
      </c>
      <c r="DA52" s="1084">
        <v>2</v>
      </c>
      <c r="DB52" s="1084">
        <v>2</v>
      </c>
      <c r="DC52" s="1084">
        <v>2</v>
      </c>
      <c r="DD52" s="1084">
        <v>2</v>
      </c>
      <c r="DE52" s="1084">
        <v>2</v>
      </c>
      <c r="DF52" s="1084">
        <v>2</v>
      </c>
      <c r="DG52" s="1084">
        <v>2</v>
      </c>
      <c r="DH52" s="1084">
        <v>2</v>
      </c>
      <c r="DI52" s="1084">
        <v>2</v>
      </c>
      <c r="DJ52" s="1084">
        <v>2</v>
      </c>
      <c r="DK52" s="1084">
        <v>2</v>
      </c>
      <c r="DL52" s="1084">
        <v>2</v>
      </c>
      <c r="DM52" s="1084">
        <v>2</v>
      </c>
      <c r="DN52" s="1084">
        <v>2</v>
      </c>
      <c r="DO52" s="1084">
        <v>2</v>
      </c>
      <c r="DP52" s="1084">
        <v>2</v>
      </c>
      <c r="DQ52" s="1084">
        <v>2</v>
      </c>
      <c r="DR52" s="1084">
        <v>2</v>
      </c>
      <c r="DS52" s="915">
        <v>2</v>
      </c>
      <c r="DT52" s="915">
        <v>2</v>
      </c>
      <c r="DU52" s="915">
        <v>2</v>
      </c>
      <c r="DV52" s="1403" t="s">
        <v>292</v>
      </c>
      <c r="DW52" s="1404"/>
    </row>
    <row r="53" spans="2:179" ht="18" customHeight="1">
      <c r="B53" s="1061"/>
      <c r="C53" s="147" t="s">
        <v>150</v>
      </c>
      <c r="D53" s="305">
        <f>'様式第14号-2-1（別紙1）'!$M$114</f>
        <v>11500</v>
      </c>
      <c r="E53" s="264" t="str">
        <f t="shared" ref="E53:AJ53" si="56">IF(E52=1,E52,"")</f>
        <v/>
      </c>
      <c r="F53" s="175" t="str">
        <f t="shared" si="56"/>
        <v/>
      </c>
      <c r="G53" s="175" t="str">
        <f t="shared" si="56"/>
        <v/>
      </c>
      <c r="H53" s="175" t="str">
        <f t="shared" si="56"/>
        <v/>
      </c>
      <c r="I53" s="175" t="str">
        <f t="shared" si="56"/>
        <v/>
      </c>
      <c r="J53" s="175" t="str">
        <f t="shared" si="56"/>
        <v/>
      </c>
      <c r="K53" s="175" t="str">
        <f t="shared" si="56"/>
        <v/>
      </c>
      <c r="L53" s="175" t="str">
        <f t="shared" si="56"/>
        <v/>
      </c>
      <c r="M53" s="175" t="str">
        <f t="shared" si="56"/>
        <v/>
      </c>
      <c r="N53" s="175" t="str">
        <f t="shared" si="56"/>
        <v/>
      </c>
      <c r="O53" s="175" t="str">
        <f t="shared" si="56"/>
        <v/>
      </c>
      <c r="P53" s="175" t="str">
        <f t="shared" si="56"/>
        <v/>
      </c>
      <c r="Q53" s="175" t="str">
        <f t="shared" si="56"/>
        <v/>
      </c>
      <c r="R53" s="175" t="str">
        <f t="shared" si="56"/>
        <v/>
      </c>
      <c r="S53" s="175" t="str">
        <f t="shared" si="56"/>
        <v/>
      </c>
      <c r="T53" s="175" t="str">
        <f t="shared" si="56"/>
        <v/>
      </c>
      <c r="U53" s="175" t="str">
        <f t="shared" si="56"/>
        <v/>
      </c>
      <c r="V53" s="175" t="str">
        <f t="shared" si="56"/>
        <v/>
      </c>
      <c r="W53" s="175" t="str">
        <f t="shared" si="56"/>
        <v/>
      </c>
      <c r="X53" s="175" t="str">
        <f t="shared" si="56"/>
        <v/>
      </c>
      <c r="Y53" s="175" t="str">
        <f t="shared" si="56"/>
        <v/>
      </c>
      <c r="Z53" s="175" t="str">
        <f t="shared" si="56"/>
        <v/>
      </c>
      <c r="AA53" s="175" t="str">
        <f t="shared" si="56"/>
        <v/>
      </c>
      <c r="AB53" s="175" t="str">
        <f t="shared" si="56"/>
        <v/>
      </c>
      <c r="AC53" s="175" t="str">
        <f t="shared" si="56"/>
        <v/>
      </c>
      <c r="AD53" s="175" t="str">
        <f t="shared" si="56"/>
        <v/>
      </c>
      <c r="AE53" s="175" t="str">
        <f t="shared" si="56"/>
        <v/>
      </c>
      <c r="AF53" s="175" t="str">
        <f t="shared" si="56"/>
        <v/>
      </c>
      <c r="AG53" s="175" t="str">
        <f t="shared" si="56"/>
        <v/>
      </c>
      <c r="AH53" s="175" t="str">
        <f t="shared" si="56"/>
        <v/>
      </c>
      <c r="AI53" s="265" t="str">
        <f t="shared" si="56"/>
        <v/>
      </c>
      <c r="AJ53" s="264" t="str">
        <f t="shared" si="56"/>
        <v/>
      </c>
      <c r="AK53" s="175" t="str">
        <f t="shared" ref="AK53:BP53" si="57">IF(AK52=1,AK52,"")</f>
        <v/>
      </c>
      <c r="AL53" s="175" t="str">
        <f t="shared" si="57"/>
        <v/>
      </c>
      <c r="AM53" s="175" t="str">
        <f t="shared" si="57"/>
        <v/>
      </c>
      <c r="AN53" s="175" t="str">
        <f t="shared" si="57"/>
        <v/>
      </c>
      <c r="AO53" s="175" t="str">
        <f t="shared" si="57"/>
        <v/>
      </c>
      <c r="AP53" s="175" t="str">
        <f t="shared" si="57"/>
        <v/>
      </c>
      <c r="AQ53" s="175" t="str">
        <f t="shared" si="57"/>
        <v/>
      </c>
      <c r="AR53" s="175" t="str">
        <f t="shared" si="57"/>
        <v/>
      </c>
      <c r="AS53" s="175" t="str">
        <f t="shared" si="57"/>
        <v/>
      </c>
      <c r="AT53" s="175" t="str">
        <f t="shared" si="57"/>
        <v/>
      </c>
      <c r="AU53" s="175" t="str">
        <f t="shared" si="57"/>
        <v/>
      </c>
      <c r="AV53" s="175" t="str">
        <f t="shared" si="57"/>
        <v/>
      </c>
      <c r="AW53" s="175" t="str">
        <f t="shared" si="57"/>
        <v/>
      </c>
      <c r="AX53" s="175" t="str">
        <f t="shared" si="57"/>
        <v/>
      </c>
      <c r="AY53" s="175" t="str">
        <f t="shared" si="57"/>
        <v/>
      </c>
      <c r="AZ53" s="175" t="str">
        <f t="shared" si="57"/>
        <v/>
      </c>
      <c r="BA53" s="175" t="str">
        <f t="shared" si="57"/>
        <v/>
      </c>
      <c r="BB53" s="175" t="str">
        <f t="shared" si="57"/>
        <v/>
      </c>
      <c r="BC53" s="175" t="str">
        <f t="shared" si="57"/>
        <v/>
      </c>
      <c r="BD53" s="175" t="str">
        <f t="shared" si="57"/>
        <v/>
      </c>
      <c r="BE53" s="175" t="str">
        <f t="shared" si="57"/>
        <v/>
      </c>
      <c r="BF53" s="175" t="str">
        <f t="shared" si="57"/>
        <v/>
      </c>
      <c r="BG53" s="173" t="str">
        <f t="shared" si="57"/>
        <v/>
      </c>
      <c r="BH53" s="173" t="str">
        <f t="shared" si="57"/>
        <v/>
      </c>
      <c r="BI53" s="173" t="str">
        <f t="shared" si="57"/>
        <v/>
      </c>
      <c r="BJ53" s="173" t="str">
        <f t="shared" si="57"/>
        <v/>
      </c>
      <c r="BK53" s="173" t="str">
        <f t="shared" si="57"/>
        <v/>
      </c>
      <c r="BL53" s="173" t="str">
        <f t="shared" si="57"/>
        <v/>
      </c>
      <c r="BM53" s="173" t="str">
        <f t="shared" si="57"/>
        <v/>
      </c>
      <c r="BN53" s="174" t="str">
        <f t="shared" si="57"/>
        <v/>
      </c>
      <c r="BO53" s="172" t="str">
        <f t="shared" si="57"/>
        <v/>
      </c>
      <c r="BP53" s="173" t="str">
        <f t="shared" si="57"/>
        <v/>
      </c>
      <c r="BQ53" s="173" t="str">
        <f t="shared" ref="BQ53:CV53" si="58">IF(BQ52=1,BQ52,"")</f>
        <v/>
      </c>
      <c r="BR53" s="173" t="str">
        <f t="shared" si="58"/>
        <v/>
      </c>
      <c r="BS53" s="173" t="str">
        <f t="shared" si="58"/>
        <v/>
      </c>
      <c r="BT53" s="173" t="str">
        <f t="shared" si="58"/>
        <v/>
      </c>
      <c r="BU53" s="266">
        <f t="shared" si="58"/>
        <v>1</v>
      </c>
      <c r="BV53" s="266">
        <f t="shared" si="58"/>
        <v>1</v>
      </c>
      <c r="BW53" s="266">
        <f t="shared" si="58"/>
        <v>1</v>
      </c>
      <c r="BX53" s="266">
        <f t="shared" si="58"/>
        <v>1</v>
      </c>
      <c r="BY53" s="266">
        <f t="shared" si="58"/>
        <v>1</v>
      </c>
      <c r="BZ53" s="266">
        <f t="shared" si="58"/>
        <v>1</v>
      </c>
      <c r="CA53" s="266">
        <f t="shared" si="58"/>
        <v>1</v>
      </c>
      <c r="CB53" s="266">
        <f t="shared" si="58"/>
        <v>1</v>
      </c>
      <c r="CC53" s="266">
        <f t="shared" si="58"/>
        <v>1</v>
      </c>
      <c r="CD53" s="266">
        <f t="shared" si="58"/>
        <v>1</v>
      </c>
      <c r="CE53" s="266">
        <f t="shared" si="58"/>
        <v>1</v>
      </c>
      <c r="CF53" s="266">
        <f t="shared" si="58"/>
        <v>1</v>
      </c>
      <c r="CG53" s="266">
        <f t="shared" si="58"/>
        <v>1</v>
      </c>
      <c r="CH53" s="266">
        <f t="shared" si="58"/>
        <v>1</v>
      </c>
      <c r="CI53" s="266">
        <f t="shared" si="58"/>
        <v>1</v>
      </c>
      <c r="CJ53" s="266">
        <f t="shared" si="58"/>
        <v>1</v>
      </c>
      <c r="CK53" s="266">
        <f t="shared" si="58"/>
        <v>1</v>
      </c>
      <c r="CL53" s="266">
        <f t="shared" si="58"/>
        <v>1</v>
      </c>
      <c r="CM53" s="266">
        <f t="shared" si="58"/>
        <v>1</v>
      </c>
      <c r="CN53" s="266">
        <f t="shared" si="58"/>
        <v>1</v>
      </c>
      <c r="CO53" s="266">
        <f t="shared" si="58"/>
        <v>1</v>
      </c>
      <c r="CP53" s="267">
        <f t="shared" si="58"/>
        <v>1</v>
      </c>
      <c r="CQ53" s="268">
        <f t="shared" si="58"/>
        <v>1</v>
      </c>
      <c r="CR53" s="266">
        <f t="shared" si="58"/>
        <v>1</v>
      </c>
      <c r="CS53" s="266">
        <f t="shared" si="58"/>
        <v>1</v>
      </c>
      <c r="CT53" s="266">
        <f t="shared" si="58"/>
        <v>1</v>
      </c>
      <c r="CU53" s="266">
        <f t="shared" si="58"/>
        <v>1</v>
      </c>
      <c r="CV53" s="266">
        <f t="shared" si="58"/>
        <v>1</v>
      </c>
      <c r="CW53" s="266">
        <f t="shared" ref="CW53:DU53" si="59">IF(CW52=1,CW52,"")</f>
        <v>1</v>
      </c>
      <c r="CX53" s="266">
        <f t="shared" si="59"/>
        <v>1</v>
      </c>
      <c r="CY53" s="266">
        <f t="shared" si="59"/>
        <v>1</v>
      </c>
      <c r="CZ53" s="173" t="str">
        <f t="shared" si="59"/>
        <v/>
      </c>
      <c r="DA53" s="173" t="str">
        <f t="shared" si="59"/>
        <v/>
      </c>
      <c r="DB53" s="173" t="str">
        <f t="shared" si="59"/>
        <v/>
      </c>
      <c r="DC53" s="173" t="str">
        <f t="shared" si="59"/>
        <v/>
      </c>
      <c r="DD53" s="173" t="str">
        <f t="shared" si="59"/>
        <v/>
      </c>
      <c r="DE53" s="173" t="str">
        <f t="shared" si="59"/>
        <v/>
      </c>
      <c r="DF53" s="173" t="str">
        <f t="shared" si="59"/>
        <v/>
      </c>
      <c r="DG53" s="173" t="str">
        <f t="shared" si="59"/>
        <v/>
      </c>
      <c r="DH53" s="173" t="str">
        <f t="shared" si="59"/>
        <v/>
      </c>
      <c r="DI53" s="173" t="str">
        <f t="shared" si="59"/>
        <v/>
      </c>
      <c r="DJ53" s="173" t="str">
        <f t="shared" si="59"/>
        <v/>
      </c>
      <c r="DK53" s="173" t="str">
        <f t="shared" si="59"/>
        <v/>
      </c>
      <c r="DL53" s="173" t="str">
        <f t="shared" si="59"/>
        <v/>
      </c>
      <c r="DM53" s="173" t="str">
        <f t="shared" si="59"/>
        <v/>
      </c>
      <c r="DN53" s="173" t="str">
        <f t="shared" si="59"/>
        <v/>
      </c>
      <c r="DO53" s="173" t="str">
        <f t="shared" si="59"/>
        <v/>
      </c>
      <c r="DP53" s="173" t="str">
        <f t="shared" si="59"/>
        <v/>
      </c>
      <c r="DQ53" s="173" t="str">
        <f t="shared" si="59"/>
        <v/>
      </c>
      <c r="DR53" s="173" t="str">
        <f t="shared" si="59"/>
        <v/>
      </c>
      <c r="DS53" s="175" t="str">
        <f t="shared" si="59"/>
        <v/>
      </c>
      <c r="DT53" s="175" t="str">
        <f t="shared" si="59"/>
        <v/>
      </c>
      <c r="DU53" s="176" t="str">
        <f t="shared" si="59"/>
        <v/>
      </c>
      <c r="DV53" s="1408">
        <f>COUNTIF(E14:DV14,"1")+COUNTIF(E52:DU52,"1")+COUNTIF(E33:DV33,"1")</f>
        <v>31</v>
      </c>
      <c r="DW53" s="1409"/>
    </row>
    <row r="54" spans="2:179" ht="18" customHeight="1">
      <c r="B54" s="1061"/>
      <c r="C54" s="1074" t="s">
        <v>151</v>
      </c>
      <c r="D54" s="305">
        <f>'様式第14号-2-1（別紙1）'!$L$114</f>
        <v>10533.333333333332</v>
      </c>
      <c r="E54" s="172" t="str">
        <f t="shared" ref="E54:AJ54" si="60">IF(E52=2,E52,"")</f>
        <v/>
      </c>
      <c r="F54" s="173" t="str">
        <f t="shared" si="60"/>
        <v/>
      </c>
      <c r="G54" s="173" t="str">
        <f t="shared" si="60"/>
        <v/>
      </c>
      <c r="H54" s="173" t="str">
        <f t="shared" si="60"/>
        <v/>
      </c>
      <c r="I54" s="173" t="str">
        <f t="shared" si="60"/>
        <v/>
      </c>
      <c r="J54" s="173" t="str">
        <f t="shared" si="60"/>
        <v/>
      </c>
      <c r="K54" s="173" t="str">
        <f t="shared" si="60"/>
        <v/>
      </c>
      <c r="L54" s="173" t="str">
        <f t="shared" si="60"/>
        <v/>
      </c>
      <c r="M54" s="173" t="str">
        <f t="shared" si="60"/>
        <v/>
      </c>
      <c r="N54" s="173" t="str">
        <f t="shared" si="60"/>
        <v/>
      </c>
      <c r="O54" s="173" t="str">
        <f t="shared" si="60"/>
        <v/>
      </c>
      <c r="P54" s="173" t="str">
        <f t="shared" si="60"/>
        <v/>
      </c>
      <c r="Q54" s="173" t="str">
        <f t="shared" si="60"/>
        <v/>
      </c>
      <c r="R54" s="173" t="str">
        <f t="shared" si="60"/>
        <v/>
      </c>
      <c r="S54" s="173" t="str">
        <f t="shared" si="60"/>
        <v/>
      </c>
      <c r="T54" s="173" t="str">
        <f t="shared" si="60"/>
        <v/>
      </c>
      <c r="U54" s="173" t="str">
        <f t="shared" si="60"/>
        <v/>
      </c>
      <c r="V54" s="173" t="str">
        <f t="shared" si="60"/>
        <v/>
      </c>
      <c r="W54" s="173" t="str">
        <f t="shared" si="60"/>
        <v/>
      </c>
      <c r="X54" s="173" t="str">
        <f t="shared" si="60"/>
        <v/>
      </c>
      <c r="Y54" s="173" t="str">
        <f t="shared" si="60"/>
        <v/>
      </c>
      <c r="Z54" s="173" t="str">
        <f t="shared" si="60"/>
        <v/>
      </c>
      <c r="AA54" s="173" t="str">
        <f t="shared" si="60"/>
        <v/>
      </c>
      <c r="AB54" s="173" t="str">
        <f t="shared" si="60"/>
        <v/>
      </c>
      <c r="AC54" s="173" t="str">
        <f t="shared" si="60"/>
        <v/>
      </c>
      <c r="AD54" s="173" t="str">
        <f t="shared" si="60"/>
        <v/>
      </c>
      <c r="AE54" s="173" t="str">
        <f t="shared" si="60"/>
        <v/>
      </c>
      <c r="AF54" s="173" t="str">
        <f t="shared" si="60"/>
        <v/>
      </c>
      <c r="AG54" s="173" t="str">
        <f t="shared" si="60"/>
        <v/>
      </c>
      <c r="AH54" s="173" t="str">
        <f t="shared" si="60"/>
        <v/>
      </c>
      <c r="AI54" s="174" t="str">
        <f t="shared" si="60"/>
        <v/>
      </c>
      <c r="AJ54" s="172" t="str">
        <f t="shared" si="60"/>
        <v/>
      </c>
      <c r="AK54" s="173" t="str">
        <f t="shared" ref="AK54:BP54" si="61">IF(AK52=2,AK52,"")</f>
        <v/>
      </c>
      <c r="AL54" s="173" t="str">
        <f t="shared" si="61"/>
        <v/>
      </c>
      <c r="AM54" s="173" t="str">
        <f t="shared" si="61"/>
        <v/>
      </c>
      <c r="AN54" s="173" t="str">
        <f t="shared" si="61"/>
        <v/>
      </c>
      <c r="AO54" s="173" t="str">
        <f t="shared" si="61"/>
        <v/>
      </c>
      <c r="AP54" s="173" t="str">
        <f t="shared" si="61"/>
        <v/>
      </c>
      <c r="AQ54" s="173" t="str">
        <f t="shared" si="61"/>
        <v/>
      </c>
      <c r="AR54" s="173" t="str">
        <f t="shared" si="61"/>
        <v/>
      </c>
      <c r="AS54" s="173" t="str">
        <f t="shared" si="61"/>
        <v/>
      </c>
      <c r="AT54" s="173" t="str">
        <f t="shared" si="61"/>
        <v/>
      </c>
      <c r="AU54" s="173" t="str">
        <f t="shared" si="61"/>
        <v/>
      </c>
      <c r="AV54" s="173" t="str">
        <f t="shared" si="61"/>
        <v/>
      </c>
      <c r="AW54" s="173" t="str">
        <f t="shared" si="61"/>
        <v/>
      </c>
      <c r="AX54" s="173" t="str">
        <f t="shared" si="61"/>
        <v/>
      </c>
      <c r="AY54" s="173">
        <f t="shared" si="61"/>
        <v>2</v>
      </c>
      <c r="AZ54" s="173">
        <f t="shared" si="61"/>
        <v>2</v>
      </c>
      <c r="BA54" s="173">
        <f t="shared" si="61"/>
        <v>2</v>
      </c>
      <c r="BB54" s="173">
        <f t="shared" si="61"/>
        <v>2</v>
      </c>
      <c r="BC54" s="173">
        <f t="shared" si="61"/>
        <v>2</v>
      </c>
      <c r="BD54" s="173">
        <f t="shared" si="61"/>
        <v>2</v>
      </c>
      <c r="BE54" s="173">
        <f t="shared" si="61"/>
        <v>2</v>
      </c>
      <c r="BF54" s="173">
        <f t="shared" si="61"/>
        <v>2</v>
      </c>
      <c r="BG54" s="173">
        <f t="shared" si="61"/>
        <v>2</v>
      </c>
      <c r="BH54" s="173">
        <f t="shared" si="61"/>
        <v>2</v>
      </c>
      <c r="BI54" s="173">
        <f t="shared" si="61"/>
        <v>2</v>
      </c>
      <c r="BJ54" s="173">
        <f t="shared" si="61"/>
        <v>2</v>
      </c>
      <c r="BK54" s="173">
        <f t="shared" si="61"/>
        <v>2</v>
      </c>
      <c r="BL54" s="173">
        <f t="shared" si="61"/>
        <v>2</v>
      </c>
      <c r="BM54" s="173">
        <f t="shared" si="61"/>
        <v>2</v>
      </c>
      <c r="BN54" s="174">
        <f t="shared" si="61"/>
        <v>2</v>
      </c>
      <c r="BO54" s="172">
        <f t="shared" si="61"/>
        <v>2</v>
      </c>
      <c r="BP54" s="173">
        <f t="shared" si="61"/>
        <v>2</v>
      </c>
      <c r="BQ54" s="173">
        <f t="shared" ref="BQ54:CV54" si="62">IF(BQ52=2,BQ52,"")</f>
        <v>2</v>
      </c>
      <c r="BR54" s="173">
        <f t="shared" si="62"/>
        <v>2</v>
      </c>
      <c r="BS54" s="173">
        <f t="shared" si="62"/>
        <v>2</v>
      </c>
      <c r="BT54" s="173">
        <f t="shared" si="62"/>
        <v>2</v>
      </c>
      <c r="BU54" s="173" t="str">
        <f t="shared" si="62"/>
        <v/>
      </c>
      <c r="BV54" s="173" t="str">
        <f t="shared" si="62"/>
        <v/>
      </c>
      <c r="BW54" s="173" t="str">
        <f t="shared" si="62"/>
        <v/>
      </c>
      <c r="BX54" s="173" t="str">
        <f t="shared" si="62"/>
        <v/>
      </c>
      <c r="BY54" s="173" t="str">
        <f t="shared" si="62"/>
        <v/>
      </c>
      <c r="BZ54" s="173" t="str">
        <f t="shared" si="62"/>
        <v/>
      </c>
      <c r="CA54" s="173" t="str">
        <f t="shared" si="62"/>
        <v/>
      </c>
      <c r="CB54" s="173" t="str">
        <f t="shared" si="62"/>
        <v/>
      </c>
      <c r="CC54" s="173" t="str">
        <f t="shared" si="62"/>
        <v/>
      </c>
      <c r="CD54" s="173" t="str">
        <f t="shared" si="62"/>
        <v/>
      </c>
      <c r="CE54" s="173" t="str">
        <f t="shared" si="62"/>
        <v/>
      </c>
      <c r="CF54" s="173" t="str">
        <f t="shared" si="62"/>
        <v/>
      </c>
      <c r="CG54" s="173" t="str">
        <f t="shared" si="62"/>
        <v/>
      </c>
      <c r="CH54" s="173" t="str">
        <f t="shared" si="62"/>
        <v/>
      </c>
      <c r="CI54" s="173" t="str">
        <f t="shared" si="62"/>
        <v/>
      </c>
      <c r="CJ54" s="173" t="str">
        <f t="shared" si="62"/>
        <v/>
      </c>
      <c r="CK54" s="173" t="str">
        <f t="shared" si="62"/>
        <v/>
      </c>
      <c r="CL54" s="173" t="str">
        <f t="shared" si="62"/>
        <v/>
      </c>
      <c r="CM54" s="173" t="str">
        <f t="shared" si="62"/>
        <v/>
      </c>
      <c r="CN54" s="173" t="str">
        <f t="shared" si="62"/>
        <v/>
      </c>
      <c r="CO54" s="173" t="str">
        <f t="shared" si="62"/>
        <v/>
      </c>
      <c r="CP54" s="174" t="str">
        <f t="shared" si="62"/>
        <v/>
      </c>
      <c r="CQ54" s="172" t="str">
        <f t="shared" si="62"/>
        <v/>
      </c>
      <c r="CR54" s="173" t="str">
        <f t="shared" si="62"/>
        <v/>
      </c>
      <c r="CS54" s="173" t="str">
        <f t="shared" si="62"/>
        <v/>
      </c>
      <c r="CT54" s="173" t="str">
        <f t="shared" si="62"/>
        <v/>
      </c>
      <c r="CU54" s="173" t="str">
        <f t="shared" si="62"/>
        <v/>
      </c>
      <c r="CV54" s="173" t="str">
        <f t="shared" si="62"/>
        <v/>
      </c>
      <c r="CW54" s="173" t="str">
        <f t="shared" ref="CW54:DU54" si="63">IF(CW52=2,CW52,"")</f>
        <v/>
      </c>
      <c r="CX54" s="173" t="str">
        <f t="shared" si="63"/>
        <v/>
      </c>
      <c r="CY54" s="173" t="str">
        <f t="shared" si="63"/>
        <v/>
      </c>
      <c r="CZ54" s="173">
        <f t="shared" si="63"/>
        <v>2</v>
      </c>
      <c r="DA54" s="173">
        <f t="shared" si="63"/>
        <v>2</v>
      </c>
      <c r="DB54" s="173">
        <f t="shared" si="63"/>
        <v>2</v>
      </c>
      <c r="DC54" s="173">
        <f t="shared" si="63"/>
        <v>2</v>
      </c>
      <c r="DD54" s="173">
        <f t="shared" si="63"/>
        <v>2</v>
      </c>
      <c r="DE54" s="173">
        <f t="shared" si="63"/>
        <v>2</v>
      </c>
      <c r="DF54" s="173">
        <f t="shared" si="63"/>
        <v>2</v>
      </c>
      <c r="DG54" s="173">
        <f t="shared" si="63"/>
        <v>2</v>
      </c>
      <c r="DH54" s="173">
        <f t="shared" si="63"/>
        <v>2</v>
      </c>
      <c r="DI54" s="173">
        <f t="shared" si="63"/>
        <v>2</v>
      </c>
      <c r="DJ54" s="173">
        <f t="shared" si="63"/>
        <v>2</v>
      </c>
      <c r="DK54" s="173">
        <f t="shared" si="63"/>
        <v>2</v>
      </c>
      <c r="DL54" s="173">
        <f t="shared" si="63"/>
        <v>2</v>
      </c>
      <c r="DM54" s="173">
        <f t="shared" si="63"/>
        <v>2</v>
      </c>
      <c r="DN54" s="173">
        <f t="shared" si="63"/>
        <v>2</v>
      </c>
      <c r="DO54" s="173">
        <f t="shared" si="63"/>
        <v>2</v>
      </c>
      <c r="DP54" s="173">
        <f t="shared" si="63"/>
        <v>2</v>
      </c>
      <c r="DQ54" s="173">
        <f t="shared" si="63"/>
        <v>2</v>
      </c>
      <c r="DR54" s="173">
        <f t="shared" si="63"/>
        <v>2</v>
      </c>
      <c r="DS54" s="173">
        <f t="shared" si="63"/>
        <v>2</v>
      </c>
      <c r="DT54" s="173">
        <f t="shared" si="63"/>
        <v>2</v>
      </c>
      <c r="DU54" s="177">
        <f t="shared" si="63"/>
        <v>2</v>
      </c>
      <c r="DV54" s="1392">
        <f>COUNTIF(E14:DV14,"2")+COUNTIF(E52:DU52,"2")+COUNTIF(E33:DV33,"2")</f>
        <v>44</v>
      </c>
      <c r="DW54" s="1393"/>
    </row>
    <row r="55" spans="2:179" ht="18" customHeight="1">
      <c r="B55" s="1061"/>
      <c r="C55" s="1074" t="s">
        <v>152</v>
      </c>
      <c r="D55" s="305">
        <f>'様式第14号-2-1（別紙1）'!$K$114</f>
        <v>9566.6666666666661</v>
      </c>
      <c r="E55" s="172" t="str">
        <f t="shared" ref="E55:AJ55" si="64">IF(E52=3,E52,"")</f>
        <v/>
      </c>
      <c r="F55" s="173" t="str">
        <f t="shared" si="64"/>
        <v/>
      </c>
      <c r="G55" s="173" t="str">
        <f t="shared" si="64"/>
        <v/>
      </c>
      <c r="H55" s="173" t="str">
        <f t="shared" si="64"/>
        <v/>
      </c>
      <c r="I55" s="173" t="str">
        <f t="shared" si="64"/>
        <v/>
      </c>
      <c r="J55" s="173" t="str">
        <f t="shared" si="64"/>
        <v/>
      </c>
      <c r="K55" s="173" t="str">
        <f t="shared" si="64"/>
        <v/>
      </c>
      <c r="L55" s="173" t="str">
        <f t="shared" si="64"/>
        <v/>
      </c>
      <c r="M55" s="173" t="str">
        <f t="shared" si="64"/>
        <v/>
      </c>
      <c r="N55" s="173" t="str">
        <f t="shared" si="64"/>
        <v/>
      </c>
      <c r="O55" s="173" t="str">
        <f t="shared" si="64"/>
        <v/>
      </c>
      <c r="P55" s="173" t="str">
        <f t="shared" si="64"/>
        <v/>
      </c>
      <c r="Q55" s="173">
        <f t="shared" si="64"/>
        <v>3</v>
      </c>
      <c r="R55" s="173">
        <f t="shared" si="64"/>
        <v>3</v>
      </c>
      <c r="S55" s="173">
        <f t="shared" si="64"/>
        <v>3</v>
      </c>
      <c r="T55" s="173">
        <f t="shared" si="64"/>
        <v>3</v>
      </c>
      <c r="U55" s="173">
        <f t="shared" si="64"/>
        <v>3</v>
      </c>
      <c r="V55" s="173">
        <f t="shared" si="64"/>
        <v>3</v>
      </c>
      <c r="W55" s="173">
        <f t="shared" si="64"/>
        <v>3</v>
      </c>
      <c r="X55" s="173">
        <f t="shared" si="64"/>
        <v>3</v>
      </c>
      <c r="Y55" s="173">
        <f t="shared" si="64"/>
        <v>3</v>
      </c>
      <c r="Z55" s="173">
        <f t="shared" si="64"/>
        <v>3</v>
      </c>
      <c r="AA55" s="173">
        <f t="shared" si="64"/>
        <v>3</v>
      </c>
      <c r="AB55" s="173">
        <f t="shared" si="64"/>
        <v>3</v>
      </c>
      <c r="AC55" s="173">
        <f t="shared" si="64"/>
        <v>3</v>
      </c>
      <c r="AD55" s="173">
        <f t="shared" si="64"/>
        <v>3</v>
      </c>
      <c r="AE55" s="173">
        <f t="shared" si="64"/>
        <v>3</v>
      </c>
      <c r="AF55" s="173">
        <f t="shared" si="64"/>
        <v>3</v>
      </c>
      <c r="AG55" s="173">
        <f t="shared" si="64"/>
        <v>3</v>
      </c>
      <c r="AH55" s="173">
        <f t="shared" si="64"/>
        <v>3</v>
      </c>
      <c r="AI55" s="174">
        <f t="shared" si="64"/>
        <v>3</v>
      </c>
      <c r="AJ55" s="172">
        <f t="shared" si="64"/>
        <v>3</v>
      </c>
      <c r="AK55" s="173">
        <f t="shared" ref="AK55:BP55" si="65">IF(AK52=3,AK52,"")</f>
        <v>3</v>
      </c>
      <c r="AL55" s="173">
        <f t="shared" si="65"/>
        <v>3</v>
      </c>
      <c r="AM55" s="173">
        <f t="shared" si="65"/>
        <v>3</v>
      </c>
      <c r="AN55" s="173">
        <f t="shared" si="65"/>
        <v>3</v>
      </c>
      <c r="AO55" s="173">
        <f t="shared" si="65"/>
        <v>3</v>
      </c>
      <c r="AP55" s="173">
        <f t="shared" si="65"/>
        <v>3</v>
      </c>
      <c r="AQ55" s="173">
        <f t="shared" si="65"/>
        <v>3</v>
      </c>
      <c r="AR55" s="173">
        <f t="shared" si="65"/>
        <v>3</v>
      </c>
      <c r="AS55" s="173">
        <f t="shared" si="65"/>
        <v>3</v>
      </c>
      <c r="AT55" s="173">
        <f t="shared" si="65"/>
        <v>3</v>
      </c>
      <c r="AU55" s="173">
        <f t="shared" si="65"/>
        <v>3</v>
      </c>
      <c r="AV55" s="173">
        <f t="shared" si="65"/>
        <v>3</v>
      </c>
      <c r="AW55" s="173">
        <f t="shared" si="65"/>
        <v>3</v>
      </c>
      <c r="AX55" s="173">
        <f t="shared" si="65"/>
        <v>3</v>
      </c>
      <c r="AY55" s="173" t="str">
        <f t="shared" si="65"/>
        <v/>
      </c>
      <c r="AZ55" s="173" t="str">
        <f t="shared" si="65"/>
        <v/>
      </c>
      <c r="BA55" s="173" t="str">
        <f t="shared" si="65"/>
        <v/>
      </c>
      <c r="BB55" s="173" t="str">
        <f t="shared" si="65"/>
        <v/>
      </c>
      <c r="BC55" s="173" t="str">
        <f t="shared" si="65"/>
        <v/>
      </c>
      <c r="BD55" s="173" t="str">
        <f t="shared" si="65"/>
        <v/>
      </c>
      <c r="BE55" s="173" t="str">
        <f t="shared" si="65"/>
        <v/>
      </c>
      <c r="BF55" s="173" t="str">
        <f t="shared" si="65"/>
        <v/>
      </c>
      <c r="BG55" s="173" t="str">
        <f t="shared" si="65"/>
        <v/>
      </c>
      <c r="BH55" s="173" t="str">
        <f t="shared" si="65"/>
        <v/>
      </c>
      <c r="BI55" s="173" t="str">
        <f t="shared" si="65"/>
        <v/>
      </c>
      <c r="BJ55" s="173" t="str">
        <f t="shared" si="65"/>
        <v/>
      </c>
      <c r="BK55" s="173" t="str">
        <f t="shared" si="65"/>
        <v/>
      </c>
      <c r="BL55" s="173" t="str">
        <f t="shared" si="65"/>
        <v/>
      </c>
      <c r="BM55" s="173" t="str">
        <f t="shared" si="65"/>
        <v/>
      </c>
      <c r="BN55" s="174" t="str">
        <f t="shared" si="65"/>
        <v/>
      </c>
      <c r="BO55" s="172" t="str">
        <f t="shared" si="65"/>
        <v/>
      </c>
      <c r="BP55" s="173" t="str">
        <f t="shared" si="65"/>
        <v/>
      </c>
      <c r="BQ55" s="173" t="str">
        <f t="shared" ref="BQ55:CV55" si="66">IF(BQ52=3,BQ52,"")</f>
        <v/>
      </c>
      <c r="BR55" s="173" t="str">
        <f t="shared" si="66"/>
        <v/>
      </c>
      <c r="BS55" s="173" t="str">
        <f t="shared" si="66"/>
        <v/>
      </c>
      <c r="BT55" s="173" t="str">
        <f t="shared" si="66"/>
        <v/>
      </c>
      <c r="BU55" s="173" t="str">
        <f t="shared" si="66"/>
        <v/>
      </c>
      <c r="BV55" s="173" t="str">
        <f t="shared" si="66"/>
        <v/>
      </c>
      <c r="BW55" s="173" t="str">
        <f t="shared" si="66"/>
        <v/>
      </c>
      <c r="BX55" s="173" t="str">
        <f t="shared" si="66"/>
        <v/>
      </c>
      <c r="BY55" s="173" t="str">
        <f t="shared" si="66"/>
        <v/>
      </c>
      <c r="BZ55" s="173" t="str">
        <f t="shared" si="66"/>
        <v/>
      </c>
      <c r="CA55" s="173" t="str">
        <f t="shared" si="66"/>
        <v/>
      </c>
      <c r="CB55" s="173" t="str">
        <f t="shared" si="66"/>
        <v/>
      </c>
      <c r="CC55" s="173" t="str">
        <f t="shared" si="66"/>
        <v/>
      </c>
      <c r="CD55" s="173" t="str">
        <f t="shared" si="66"/>
        <v/>
      </c>
      <c r="CE55" s="173" t="str">
        <f t="shared" si="66"/>
        <v/>
      </c>
      <c r="CF55" s="173" t="str">
        <f t="shared" si="66"/>
        <v/>
      </c>
      <c r="CG55" s="173" t="str">
        <f t="shared" si="66"/>
        <v/>
      </c>
      <c r="CH55" s="173" t="str">
        <f t="shared" si="66"/>
        <v/>
      </c>
      <c r="CI55" s="173" t="str">
        <f t="shared" si="66"/>
        <v/>
      </c>
      <c r="CJ55" s="173" t="str">
        <f t="shared" si="66"/>
        <v/>
      </c>
      <c r="CK55" s="173" t="str">
        <f t="shared" si="66"/>
        <v/>
      </c>
      <c r="CL55" s="173" t="str">
        <f t="shared" si="66"/>
        <v/>
      </c>
      <c r="CM55" s="173" t="str">
        <f t="shared" si="66"/>
        <v/>
      </c>
      <c r="CN55" s="173" t="str">
        <f t="shared" si="66"/>
        <v/>
      </c>
      <c r="CO55" s="173" t="str">
        <f t="shared" si="66"/>
        <v/>
      </c>
      <c r="CP55" s="174" t="str">
        <f t="shared" si="66"/>
        <v/>
      </c>
      <c r="CQ55" s="172" t="str">
        <f t="shared" si="66"/>
        <v/>
      </c>
      <c r="CR55" s="173" t="str">
        <f t="shared" si="66"/>
        <v/>
      </c>
      <c r="CS55" s="173" t="str">
        <f t="shared" si="66"/>
        <v/>
      </c>
      <c r="CT55" s="173" t="str">
        <f t="shared" si="66"/>
        <v/>
      </c>
      <c r="CU55" s="173" t="str">
        <f t="shared" si="66"/>
        <v/>
      </c>
      <c r="CV55" s="173" t="str">
        <f t="shared" si="66"/>
        <v/>
      </c>
      <c r="CW55" s="173" t="str">
        <f t="shared" ref="CW55:DU55" si="67">IF(CW52=3,CW52,"")</f>
        <v/>
      </c>
      <c r="CX55" s="173" t="str">
        <f t="shared" si="67"/>
        <v/>
      </c>
      <c r="CY55" s="173" t="str">
        <f t="shared" si="67"/>
        <v/>
      </c>
      <c r="CZ55" s="173" t="str">
        <f t="shared" si="67"/>
        <v/>
      </c>
      <c r="DA55" s="173" t="str">
        <f t="shared" si="67"/>
        <v/>
      </c>
      <c r="DB55" s="173" t="str">
        <f t="shared" si="67"/>
        <v/>
      </c>
      <c r="DC55" s="173" t="str">
        <f t="shared" si="67"/>
        <v/>
      </c>
      <c r="DD55" s="173" t="str">
        <f t="shared" si="67"/>
        <v/>
      </c>
      <c r="DE55" s="173" t="str">
        <f t="shared" si="67"/>
        <v/>
      </c>
      <c r="DF55" s="173" t="str">
        <f t="shared" si="67"/>
        <v/>
      </c>
      <c r="DG55" s="173" t="str">
        <f t="shared" si="67"/>
        <v/>
      </c>
      <c r="DH55" s="173" t="str">
        <f t="shared" si="67"/>
        <v/>
      </c>
      <c r="DI55" s="173" t="str">
        <f t="shared" si="67"/>
        <v/>
      </c>
      <c r="DJ55" s="173" t="str">
        <f t="shared" si="67"/>
        <v/>
      </c>
      <c r="DK55" s="173" t="str">
        <f t="shared" si="67"/>
        <v/>
      </c>
      <c r="DL55" s="173" t="str">
        <f t="shared" si="67"/>
        <v/>
      </c>
      <c r="DM55" s="173" t="str">
        <f t="shared" si="67"/>
        <v/>
      </c>
      <c r="DN55" s="173" t="str">
        <f t="shared" si="67"/>
        <v/>
      </c>
      <c r="DO55" s="173" t="str">
        <f t="shared" si="67"/>
        <v/>
      </c>
      <c r="DP55" s="173" t="str">
        <f t="shared" si="67"/>
        <v/>
      </c>
      <c r="DQ55" s="173" t="str">
        <f t="shared" si="67"/>
        <v/>
      </c>
      <c r="DR55" s="173" t="str">
        <f t="shared" si="67"/>
        <v/>
      </c>
      <c r="DS55" s="173" t="str">
        <f t="shared" si="67"/>
        <v/>
      </c>
      <c r="DT55" s="173" t="str">
        <f t="shared" si="67"/>
        <v/>
      </c>
      <c r="DU55" s="177" t="str">
        <f t="shared" si="67"/>
        <v/>
      </c>
      <c r="DV55" s="1392">
        <f>COUNTIF(E14:DV14,"3")+COUNTIF(E52:DU52,"3")+COUNTIF(E33:DV33,"3")</f>
        <v>68</v>
      </c>
      <c r="DW55" s="1393"/>
    </row>
    <row r="56" spans="2:179" ht="18" customHeight="1">
      <c r="B56" s="1061"/>
      <c r="C56" s="1074" t="s">
        <v>153</v>
      </c>
      <c r="D56" s="305">
        <f>'様式第14号-2-1（別紙1）'!$J$114</f>
        <v>8600</v>
      </c>
      <c r="E56" s="172">
        <f t="shared" ref="E56:AJ56" si="68">IF(E52=4,E52,"")</f>
        <v>4</v>
      </c>
      <c r="F56" s="173">
        <f t="shared" si="68"/>
        <v>4</v>
      </c>
      <c r="G56" s="173">
        <f t="shared" si="68"/>
        <v>4</v>
      </c>
      <c r="H56" s="173">
        <f t="shared" si="68"/>
        <v>4</v>
      </c>
      <c r="I56" s="173">
        <f t="shared" si="68"/>
        <v>4</v>
      </c>
      <c r="J56" s="173">
        <f t="shared" si="68"/>
        <v>4</v>
      </c>
      <c r="K56" s="173">
        <f t="shared" si="68"/>
        <v>4</v>
      </c>
      <c r="L56" s="173">
        <f t="shared" si="68"/>
        <v>4</v>
      </c>
      <c r="M56" s="173">
        <f t="shared" si="68"/>
        <v>4</v>
      </c>
      <c r="N56" s="173">
        <f t="shared" si="68"/>
        <v>4</v>
      </c>
      <c r="O56" s="173">
        <f t="shared" si="68"/>
        <v>4</v>
      </c>
      <c r="P56" s="173">
        <f t="shared" si="68"/>
        <v>4</v>
      </c>
      <c r="Q56" s="173" t="str">
        <f t="shared" si="68"/>
        <v/>
      </c>
      <c r="R56" s="173" t="str">
        <f t="shared" si="68"/>
        <v/>
      </c>
      <c r="S56" s="173" t="str">
        <f t="shared" si="68"/>
        <v/>
      </c>
      <c r="T56" s="173" t="str">
        <f t="shared" si="68"/>
        <v/>
      </c>
      <c r="U56" s="173" t="str">
        <f t="shared" si="68"/>
        <v/>
      </c>
      <c r="V56" s="173" t="str">
        <f t="shared" si="68"/>
        <v/>
      </c>
      <c r="W56" s="173" t="str">
        <f t="shared" si="68"/>
        <v/>
      </c>
      <c r="X56" s="173" t="str">
        <f t="shared" si="68"/>
        <v/>
      </c>
      <c r="Y56" s="173" t="str">
        <f t="shared" si="68"/>
        <v/>
      </c>
      <c r="Z56" s="173" t="str">
        <f t="shared" si="68"/>
        <v/>
      </c>
      <c r="AA56" s="173" t="str">
        <f t="shared" si="68"/>
        <v/>
      </c>
      <c r="AB56" s="173" t="str">
        <f t="shared" si="68"/>
        <v/>
      </c>
      <c r="AC56" s="173" t="str">
        <f t="shared" si="68"/>
        <v/>
      </c>
      <c r="AD56" s="173" t="str">
        <f t="shared" si="68"/>
        <v/>
      </c>
      <c r="AE56" s="173" t="str">
        <f t="shared" si="68"/>
        <v/>
      </c>
      <c r="AF56" s="173" t="str">
        <f t="shared" si="68"/>
        <v/>
      </c>
      <c r="AG56" s="173" t="str">
        <f t="shared" si="68"/>
        <v/>
      </c>
      <c r="AH56" s="173" t="str">
        <f t="shared" si="68"/>
        <v/>
      </c>
      <c r="AI56" s="174" t="str">
        <f t="shared" si="68"/>
        <v/>
      </c>
      <c r="AJ56" s="172" t="str">
        <f t="shared" si="68"/>
        <v/>
      </c>
      <c r="AK56" s="173" t="str">
        <f t="shared" ref="AK56:BP56" si="69">IF(AK52=4,AK52,"")</f>
        <v/>
      </c>
      <c r="AL56" s="173" t="str">
        <f t="shared" si="69"/>
        <v/>
      </c>
      <c r="AM56" s="173" t="str">
        <f t="shared" si="69"/>
        <v/>
      </c>
      <c r="AN56" s="173" t="str">
        <f t="shared" si="69"/>
        <v/>
      </c>
      <c r="AO56" s="173" t="str">
        <f t="shared" si="69"/>
        <v/>
      </c>
      <c r="AP56" s="173" t="str">
        <f t="shared" si="69"/>
        <v/>
      </c>
      <c r="AQ56" s="173" t="str">
        <f t="shared" si="69"/>
        <v/>
      </c>
      <c r="AR56" s="173" t="str">
        <f t="shared" si="69"/>
        <v/>
      </c>
      <c r="AS56" s="173" t="str">
        <f t="shared" si="69"/>
        <v/>
      </c>
      <c r="AT56" s="173" t="str">
        <f t="shared" si="69"/>
        <v/>
      </c>
      <c r="AU56" s="173" t="str">
        <f t="shared" si="69"/>
        <v/>
      </c>
      <c r="AV56" s="173" t="str">
        <f t="shared" si="69"/>
        <v/>
      </c>
      <c r="AW56" s="173" t="str">
        <f t="shared" si="69"/>
        <v/>
      </c>
      <c r="AX56" s="173" t="str">
        <f t="shared" si="69"/>
        <v/>
      </c>
      <c r="AY56" s="173" t="str">
        <f t="shared" si="69"/>
        <v/>
      </c>
      <c r="AZ56" s="173" t="str">
        <f t="shared" si="69"/>
        <v/>
      </c>
      <c r="BA56" s="173" t="str">
        <f t="shared" si="69"/>
        <v/>
      </c>
      <c r="BB56" s="173" t="str">
        <f t="shared" si="69"/>
        <v/>
      </c>
      <c r="BC56" s="173" t="str">
        <f t="shared" si="69"/>
        <v/>
      </c>
      <c r="BD56" s="173" t="str">
        <f t="shared" si="69"/>
        <v/>
      </c>
      <c r="BE56" s="173" t="str">
        <f t="shared" si="69"/>
        <v/>
      </c>
      <c r="BF56" s="173" t="str">
        <f t="shared" si="69"/>
        <v/>
      </c>
      <c r="BG56" s="173" t="str">
        <f t="shared" si="69"/>
        <v/>
      </c>
      <c r="BH56" s="173" t="str">
        <f t="shared" si="69"/>
        <v/>
      </c>
      <c r="BI56" s="173" t="str">
        <f t="shared" si="69"/>
        <v/>
      </c>
      <c r="BJ56" s="173" t="str">
        <f t="shared" si="69"/>
        <v/>
      </c>
      <c r="BK56" s="173" t="str">
        <f t="shared" si="69"/>
        <v/>
      </c>
      <c r="BL56" s="173" t="str">
        <f t="shared" si="69"/>
        <v/>
      </c>
      <c r="BM56" s="173" t="str">
        <f t="shared" si="69"/>
        <v/>
      </c>
      <c r="BN56" s="174" t="str">
        <f t="shared" si="69"/>
        <v/>
      </c>
      <c r="BO56" s="172" t="str">
        <f t="shared" si="69"/>
        <v/>
      </c>
      <c r="BP56" s="173" t="str">
        <f t="shared" si="69"/>
        <v/>
      </c>
      <c r="BQ56" s="173" t="str">
        <f t="shared" ref="BQ56:CV56" si="70">IF(BQ52=4,BQ52,"")</f>
        <v/>
      </c>
      <c r="BR56" s="173" t="str">
        <f t="shared" si="70"/>
        <v/>
      </c>
      <c r="BS56" s="173" t="str">
        <f t="shared" si="70"/>
        <v/>
      </c>
      <c r="BT56" s="173" t="str">
        <f t="shared" si="70"/>
        <v/>
      </c>
      <c r="BU56" s="173" t="str">
        <f t="shared" si="70"/>
        <v/>
      </c>
      <c r="BV56" s="173" t="str">
        <f t="shared" si="70"/>
        <v/>
      </c>
      <c r="BW56" s="173" t="str">
        <f t="shared" si="70"/>
        <v/>
      </c>
      <c r="BX56" s="173" t="str">
        <f t="shared" si="70"/>
        <v/>
      </c>
      <c r="BY56" s="173" t="str">
        <f t="shared" si="70"/>
        <v/>
      </c>
      <c r="BZ56" s="173" t="str">
        <f t="shared" si="70"/>
        <v/>
      </c>
      <c r="CA56" s="173" t="str">
        <f t="shared" si="70"/>
        <v/>
      </c>
      <c r="CB56" s="173" t="str">
        <f t="shared" si="70"/>
        <v/>
      </c>
      <c r="CC56" s="173" t="str">
        <f t="shared" si="70"/>
        <v/>
      </c>
      <c r="CD56" s="173" t="str">
        <f t="shared" si="70"/>
        <v/>
      </c>
      <c r="CE56" s="173" t="str">
        <f t="shared" si="70"/>
        <v/>
      </c>
      <c r="CF56" s="173" t="str">
        <f t="shared" si="70"/>
        <v/>
      </c>
      <c r="CG56" s="173" t="str">
        <f t="shared" si="70"/>
        <v/>
      </c>
      <c r="CH56" s="173" t="str">
        <f t="shared" si="70"/>
        <v/>
      </c>
      <c r="CI56" s="173" t="str">
        <f t="shared" si="70"/>
        <v/>
      </c>
      <c r="CJ56" s="173" t="str">
        <f t="shared" si="70"/>
        <v/>
      </c>
      <c r="CK56" s="173" t="str">
        <f t="shared" si="70"/>
        <v/>
      </c>
      <c r="CL56" s="173" t="str">
        <f t="shared" si="70"/>
        <v/>
      </c>
      <c r="CM56" s="173" t="str">
        <f t="shared" si="70"/>
        <v/>
      </c>
      <c r="CN56" s="173" t="str">
        <f t="shared" si="70"/>
        <v/>
      </c>
      <c r="CO56" s="173" t="str">
        <f t="shared" si="70"/>
        <v/>
      </c>
      <c r="CP56" s="174" t="str">
        <f t="shared" si="70"/>
        <v/>
      </c>
      <c r="CQ56" s="172" t="str">
        <f t="shared" si="70"/>
        <v/>
      </c>
      <c r="CR56" s="173" t="str">
        <f t="shared" si="70"/>
        <v/>
      </c>
      <c r="CS56" s="173" t="str">
        <f t="shared" si="70"/>
        <v/>
      </c>
      <c r="CT56" s="173" t="str">
        <f t="shared" si="70"/>
        <v/>
      </c>
      <c r="CU56" s="173" t="str">
        <f t="shared" si="70"/>
        <v/>
      </c>
      <c r="CV56" s="173" t="str">
        <f t="shared" si="70"/>
        <v/>
      </c>
      <c r="CW56" s="173" t="str">
        <f t="shared" ref="CW56:DU56" si="71">IF(CW52=4,CW52,"")</f>
        <v/>
      </c>
      <c r="CX56" s="173" t="str">
        <f t="shared" si="71"/>
        <v/>
      </c>
      <c r="CY56" s="173" t="str">
        <f t="shared" si="71"/>
        <v/>
      </c>
      <c r="CZ56" s="173" t="str">
        <f t="shared" si="71"/>
        <v/>
      </c>
      <c r="DA56" s="173" t="str">
        <f t="shared" si="71"/>
        <v/>
      </c>
      <c r="DB56" s="173" t="str">
        <f t="shared" si="71"/>
        <v/>
      </c>
      <c r="DC56" s="173" t="str">
        <f t="shared" si="71"/>
        <v/>
      </c>
      <c r="DD56" s="173" t="str">
        <f t="shared" si="71"/>
        <v/>
      </c>
      <c r="DE56" s="173" t="str">
        <f t="shared" si="71"/>
        <v/>
      </c>
      <c r="DF56" s="173" t="str">
        <f t="shared" si="71"/>
        <v/>
      </c>
      <c r="DG56" s="173" t="str">
        <f t="shared" si="71"/>
        <v/>
      </c>
      <c r="DH56" s="173" t="str">
        <f t="shared" si="71"/>
        <v/>
      </c>
      <c r="DI56" s="173" t="str">
        <f t="shared" si="71"/>
        <v/>
      </c>
      <c r="DJ56" s="173" t="str">
        <f t="shared" si="71"/>
        <v/>
      </c>
      <c r="DK56" s="173" t="str">
        <f t="shared" si="71"/>
        <v/>
      </c>
      <c r="DL56" s="173" t="str">
        <f t="shared" si="71"/>
        <v/>
      </c>
      <c r="DM56" s="173" t="str">
        <f t="shared" si="71"/>
        <v/>
      </c>
      <c r="DN56" s="173" t="str">
        <f t="shared" si="71"/>
        <v/>
      </c>
      <c r="DO56" s="173" t="str">
        <f t="shared" si="71"/>
        <v/>
      </c>
      <c r="DP56" s="173" t="str">
        <f t="shared" si="71"/>
        <v/>
      </c>
      <c r="DQ56" s="173" t="str">
        <f t="shared" si="71"/>
        <v/>
      </c>
      <c r="DR56" s="173" t="str">
        <f t="shared" si="71"/>
        <v/>
      </c>
      <c r="DS56" s="173" t="str">
        <f t="shared" si="71"/>
        <v/>
      </c>
      <c r="DT56" s="173" t="str">
        <f t="shared" si="71"/>
        <v/>
      </c>
      <c r="DU56" s="177" t="str">
        <f t="shared" si="71"/>
        <v/>
      </c>
      <c r="DV56" s="1392">
        <f>COUNTIF(E14:DV14,"4")+COUNTIF(E52:DU52,"4")+COUNTIF(E33:DV33,"4")</f>
        <v>79</v>
      </c>
      <c r="DW56" s="1393"/>
    </row>
    <row r="57" spans="2:179" ht="18" customHeight="1">
      <c r="B57" s="1061"/>
      <c r="C57" s="1074" t="s">
        <v>154</v>
      </c>
      <c r="D57" s="305">
        <f>'様式第14号-2-1（別紙1）'!$I$114</f>
        <v>7633.333333333333</v>
      </c>
      <c r="E57" s="172" t="str">
        <f t="shared" ref="E57:AJ57" si="72">IF(E52=5,E52,"")</f>
        <v/>
      </c>
      <c r="F57" s="173" t="str">
        <f t="shared" si="72"/>
        <v/>
      </c>
      <c r="G57" s="173" t="str">
        <f t="shared" si="72"/>
        <v/>
      </c>
      <c r="H57" s="173" t="str">
        <f t="shared" si="72"/>
        <v/>
      </c>
      <c r="I57" s="173" t="str">
        <f t="shared" si="72"/>
        <v/>
      </c>
      <c r="J57" s="173" t="str">
        <f t="shared" si="72"/>
        <v/>
      </c>
      <c r="K57" s="173" t="str">
        <f t="shared" si="72"/>
        <v/>
      </c>
      <c r="L57" s="173" t="str">
        <f t="shared" si="72"/>
        <v/>
      </c>
      <c r="M57" s="173" t="str">
        <f t="shared" si="72"/>
        <v/>
      </c>
      <c r="N57" s="173" t="str">
        <f t="shared" si="72"/>
        <v/>
      </c>
      <c r="O57" s="173" t="str">
        <f t="shared" si="72"/>
        <v/>
      </c>
      <c r="P57" s="173" t="str">
        <f t="shared" si="72"/>
        <v/>
      </c>
      <c r="Q57" s="173" t="str">
        <f t="shared" si="72"/>
        <v/>
      </c>
      <c r="R57" s="173" t="str">
        <f t="shared" si="72"/>
        <v/>
      </c>
      <c r="S57" s="173" t="str">
        <f t="shared" si="72"/>
        <v/>
      </c>
      <c r="T57" s="173" t="str">
        <f t="shared" si="72"/>
        <v/>
      </c>
      <c r="U57" s="173" t="str">
        <f t="shared" si="72"/>
        <v/>
      </c>
      <c r="V57" s="173" t="str">
        <f t="shared" si="72"/>
        <v/>
      </c>
      <c r="W57" s="173" t="str">
        <f t="shared" si="72"/>
        <v/>
      </c>
      <c r="X57" s="173" t="str">
        <f t="shared" si="72"/>
        <v/>
      </c>
      <c r="Y57" s="173" t="str">
        <f t="shared" si="72"/>
        <v/>
      </c>
      <c r="Z57" s="173" t="str">
        <f t="shared" si="72"/>
        <v/>
      </c>
      <c r="AA57" s="173" t="str">
        <f t="shared" si="72"/>
        <v/>
      </c>
      <c r="AB57" s="173" t="str">
        <f t="shared" si="72"/>
        <v/>
      </c>
      <c r="AC57" s="173" t="str">
        <f t="shared" si="72"/>
        <v/>
      </c>
      <c r="AD57" s="173" t="str">
        <f t="shared" si="72"/>
        <v/>
      </c>
      <c r="AE57" s="173" t="str">
        <f t="shared" si="72"/>
        <v/>
      </c>
      <c r="AF57" s="173" t="str">
        <f t="shared" si="72"/>
        <v/>
      </c>
      <c r="AG57" s="173" t="str">
        <f t="shared" si="72"/>
        <v/>
      </c>
      <c r="AH57" s="173" t="str">
        <f t="shared" si="72"/>
        <v/>
      </c>
      <c r="AI57" s="174" t="str">
        <f t="shared" si="72"/>
        <v/>
      </c>
      <c r="AJ57" s="172" t="str">
        <f t="shared" si="72"/>
        <v/>
      </c>
      <c r="AK57" s="173" t="str">
        <f t="shared" ref="AK57:BP57" si="73">IF(AK52=5,AK52,"")</f>
        <v/>
      </c>
      <c r="AL57" s="173" t="str">
        <f t="shared" si="73"/>
        <v/>
      </c>
      <c r="AM57" s="173" t="str">
        <f t="shared" si="73"/>
        <v/>
      </c>
      <c r="AN57" s="173" t="str">
        <f t="shared" si="73"/>
        <v/>
      </c>
      <c r="AO57" s="173" t="str">
        <f t="shared" si="73"/>
        <v/>
      </c>
      <c r="AP57" s="173" t="str">
        <f t="shared" si="73"/>
        <v/>
      </c>
      <c r="AQ57" s="173" t="str">
        <f t="shared" si="73"/>
        <v/>
      </c>
      <c r="AR57" s="173" t="str">
        <f t="shared" si="73"/>
        <v/>
      </c>
      <c r="AS57" s="173" t="str">
        <f t="shared" si="73"/>
        <v/>
      </c>
      <c r="AT57" s="173" t="str">
        <f t="shared" si="73"/>
        <v/>
      </c>
      <c r="AU57" s="173" t="str">
        <f t="shared" si="73"/>
        <v/>
      </c>
      <c r="AV57" s="173" t="str">
        <f t="shared" si="73"/>
        <v/>
      </c>
      <c r="AW57" s="173" t="str">
        <f t="shared" si="73"/>
        <v/>
      </c>
      <c r="AX57" s="173" t="str">
        <f t="shared" si="73"/>
        <v/>
      </c>
      <c r="AY57" s="173" t="str">
        <f t="shared" si="73"/>
        <v/>
      </c>
      <c r="AZ57" s="173" t="str">
        <f t="shared" si="73"/>
        <v/>
      </c>
      <c r="BA57" s="173" t="str">
        <f t="shared" si="73"/>
        <v/>
      </c>
      <c r="BB57" s="173" t="str">
        <f t="shared" si="73"/>
        <v/>
      </c>
      <c r="BC57" s="173" t="str">
        <f t="shared" si="73"/>
        <v/>
      </c>
      <c r="BD57" s="173" t="str">
        <f t="shared" si="73"/>
        <v/>
      </c>
      <c r="BE57" s="173" t="str">
        <f t="shared" si="73"/>
        <v/>
      </c>
      <c r="BF57" s="173" t="str">
        <f t="shared" si="73"/>
        <v/>
      </c>
      <c r="BG57" s="173" t="str">
        <f t="shared" si="73"/>
        <v/>
      </c>
      <c r="BH57" s="173" t="str">
        <f t="shared" si="73"/>
        <v/>
      </c>
      <c r="BI57" s="173" t="str">
        <f t="shared" si="73"/>
        <v/>
      </c>
      <c r="BJ57" s="173" t="str">
        <f t="shared" si="73"/>
        <v/>
      </c>
      <c r="BK57" s="173" t="str">
        <f t="shared" si="73"/>
        <v/>
      </c>
      <c r="BL57" s="173" t="str">
        <f t="shared" si="73"/>
        <v/>
      </c>
      <c r="BM57" s="173" t="str">
        <f t="shared" si="73"/>
        <v/>
      </c>
      <c r="BN57" s="174" t="str">
        <f t="shared" si="73"/>
        <v/>
      </c>
      <c r="BO57" s="172" t="str">
        <f t="shared" si="73"/>
        <v/>
      </c>
      <c r="BP57" s="173" t="str">
        <f t="shared" si="73"/>
        <v/>
      </c>
      <c r="BQ57" s="173" t="str">
        <f t="shared" ref="BQ57:CV57" si="74">IF(BQ52=5,BQ52,"")</f>
        <v/>
      </c>
      <c r="BR57" s="173" t="str">
        <f t="shared" si="74"/>
        <v/>
      </c>
      <c r="BS57" s="173" t="str">
        <f t="shared" si="74"/>
        <v/>
      </c>
      <c r="BT57" s="173" t="str">
        <f t="shared" si="74"/>
        <v/>
      </c>
      <c r="BU57" s="173" t="str">
        <f t="shared" si="74"/>
        <v/>
      </c>
      <c r="BV57" s="173" t="str">
        <f t="shared" si="74"/>
        <v/>
      </c>
      <c r="BW57" s="173" t="str">
        <f t="shared" si="74"/>
        <v/>
      </c>
      <c r="BX57" s="173" t="str">
        <f t="shared" si="74"/>
        <v/>
      </c>
      <c r="BY57" s="173" t="str">
        <f t="shared" si="74"/>
        <v/>
      </c>
      <c r="BZ57" s="173" t="str">
        <f t="shared" si="74"/>
        <v/>
      </c>
      <c r="CA57" s="173" t="str">
        <f t="shared" si="74"/>
        <v/>
      </c>
      <c r="CB57" s="173" t="str">
        <f t="shared" si="74"/>
        <v/>
      </c>
      <c r="CC57" s="173" t="str">
        <f t="shared" si="74"/>
        <v/>
      </c>
      <c r="CD57" s="173" t="str">
        <f t="shared" si="74"/>
        <v/>
      </c>
      <c r="CE57" s="173" t="str">
        <f t="shared" si="74"/>
        <v/>
      </c>
      <c r="CF57" s="173" t="str">
        <f t="shared" si="74"/>
        <v/>
      </c>
      <c r="CG57" s="173" t="str">
        <f t="shared" si="74"/>
        <v/>
      </c>
      <c r="CH57" s="173" t="str">
        <f t="shared" si="74"/>
        <v/>
      </c>
      <c r="CI57" s="173" t="str">
        <f t="shared" si="74"/>
        <v/>
      </c>
      <c r="CJ57" s="173" t="str">
        <f t="shared" si="74"/>
        <v/>
      </c>
      <c r="CK57" s="173" t="str">
        <f t="shared" si="74"/>
        <v/>
      </c>
      <c r="CL57" s="173" t="str">
        <f t="shared" si="74"/>
        <v/>
      </c>
      <c r="CM57" s="173" t="str">
        <f t="shared" si="74"/>
        <v/>
      </c>
      <c r="CN57" s="173" t="str">
        <f t="shared" si="74"/>
        <v/>
      </c>
      <c r="CO57" s="173" t="str">
        <f t="shared" si="74"/>
        <v/>
      </c>
      <c r="CP57" s="174" t="str">
        <f t="shared" si="74"/>
        <v/>
      </c>
      <c r="CQ57" s="172" t="str">
        <f t="shared" si="74"/>
        <v/>
      </c>
      <c r="CR57" s="173" t="str">
        <f t="shared" si="74"/>
        <v/>
      </c>
      <c r="CS57" s="173" t="str">
        <f t="shared" si="74"/>
        <v/>
      </c>
      <c r="CT57" s="173" t="str">
        <f t="shared" si="74"/>
        <v/>
      </c>
      <c r="CU57" s="173" t="str">
        <f t="shared" si="74"/>
        <v/>
      </c>
      <c r="CV57" s="173" t="str">
        <f t="shared" si="74"/>
        <v/>
      </c>
      <c r="CW57" s="173" t="str">
        <f t="shared" ref="CW57:DU57" si="75">IF(CW52=5,CW52,"")</f>
        <v/>
      </c>
      <c r="CX57" s="173" t="str">
        <f t="shared" si="75"/>
        <v/>
      </c>
      <c r="CY57" s="173" t="str">
        <f t="shared" si="75"/>
        <v/>
      </c>
      <c r="CZ57" s="173" t="str">
        <f t="shared" si="75"/>
        <v/>
      </c>
      <c r="DA57" s="173" t="str">
        <f t="shared" si="75"/>
        <v/>
      </c>
      <c r="DB57" s="173" t="str">
        <f t="shared" si="75"/>
        <v/>
      </c>
      <c r="DC57" s="173" t="str">
        <f t="shared" si="75"/>
        <v/>
      </c>
      <c r="DD57" s="173" t="str">
        <f t="shared" si="75"/>
        <v/>
      </c>
      <c r="DE57" s="173" t="str">
        <f t="shared" si="75"/>
        <v/>
      </c>
      <c r="DF57" s="173" t="str">
        <f t="shared" si="75"/>
        <v/>
      </c>
      <c r="DG57" s="173" t="str">
        <f t="shared" si="75"/>
        <v/>
      </c>
      <c r="DH57" s="173" t="str">
        <f t="shared" si="75"/>
        <v/>
      </c>
      <c r="DI57" s="173" t="str">
        <f t="shared" si="75"/>
        <v/>
      </c>
      <c r="DJ57" s="173" t="str">
        <f t="shared" si="75"/>
        <v/>
      </c>
      <c r="DK57" s="173" t="str">
        <f t="shared" si="75"/>
        <v/>
      </c>
      <c r="DL57" s="173" t="str">
        <f t="shared" si="75"/>
        <v/>
      </c>
      <c r="DM57" s="173" t="str">
        <f t="shared" si="75"/>
        <v/>
      </c>
      <c r="DN57" s="173" t="str">
        <f t="shared" si="75"/>
        <v/>
      </c>
      <c r="DO57" s="173" t="str">
        <f t="shared" si="75"/>
        <v/>
      </c>
      <c r="DP57" s="173" t="str">
        <f t="shared" si="75"/>
        <v/>
      </c>
      <c r="DQ57" s="173" t="str">
        <f t="shared" si="75"/>
        <v/>
      </c>
      <c r="DR57" s="173" t="str">
        <f t="shared" si="75"/>
        <v/>
      </c>
      <c r="DS57" s="173" t="str">
        <f t="shared" si="75"/>
        <v/>
      </c>
      <c r="DT57" s="173" t="str">
        <f t="shared" si="75"/>
        <v/>
      </c>
      <c r="DU57" s="177" t="str">
        <f t="shared" si="75"/>
        <v/>
      </c>
      <c r="DV57" s="1392">
        <f>COUNTIF(E14:DV14,"5")+COUNTIF(E52:DU52,"5")+COUNTIF(E33:DV33,"5")</f>
        <v>68</v>
      </c>
      <c r="DW57" s="1393"/>
    </row>
    <row r="58" spans="2:179" ht="18" customHeight="1">
      <c r="B58" s="1061"/>
      <c r="C58" s="1074" t="s">
        <v>155</v>
      </c>
      <c r="D58" s="305">
        <f>'様式第14号-2-1（別紙1）'!$H$114</f>
        <v>6666.6666666666661</v>
      </c>
      <c r="E58" s="172" t="str">
        <f t="shared" ref="E58:AJ58" si="76">IF(E52=6,E52,"")</f>
        <v/>
      </c>
      <c r="F58" s="173" t="str">
        <f t="shared" si="76"/>
        <v/>
      </c>
      <c r="G58" s="173" t="str">
        <f t="shared" si="76"/>
        <v/>
      </c>
      <c r="H58" s="173" t="str">
        <f t="shared" si="76"/>
        <v/>
      </c>
      <c r="I58" s="173" t="str">
        <f t="shared" si="76"/>
        <v/>
      </c>
      <c r="J58" s="173" t="str">
        <f t="shared" si="76"/>
        <v/>
      </c>
      <c r="K58" s="173" t="str">
        <f t="shared" si="76"/>
        <v/>
      </c>
      <c r="L58" s="173" t="str">
        <f t="shared" si="76"/>
        <v/>
      </c>
      <c r="M58" s="173" t="str">
        <f t="shared" si="76"/>
        <v/>
      </c>
      <c r="N58" s="173" t="str">
        <f t="shared" si="76"/>
        <v/>
      </c>
      <c r="O58" s="173" t="str">
        <f t="shared" si="76"/>
        <v/>
      </c>
      <c r="P58" s="173" t="str">
        <f t="shared" si="76"/>
        <v/>
      </c>
      <c r="Q58" s="173" t="str">
        <f t="shared" si="76"/>
        <v/>
      </c>
      <c r="R58" s="173" t="str">
        <f t="shared" si="76"/>
        <v/>
      </c>
      <c r="S58" s="173" t="str">
        <f t="shared" si="76"/>
        <v/>
      </c>
      <c r="T58" s="173" t="str">
        <f t="shared" si="76"/>
        <v/>
      </c>
      <c r="U58" s="173" t="str">
        <f t="shared" si="76"/>
        <v/>
      </c>
      <c r="V58" s="173" t="str">
        <f t="shared" si="76"/>
        <v/>
      </c>
      <c r="W58" s="173" t="str">
        <f t="shared" si="76"/>
        <v/>
      </c>
      <c r="X58" s="173" t="str">
        <f t="shared" si="76"/>
        <v/>
      </c>
      <c r="Y58" s="173" t="str">
        <f t="shared" si="76"/>
        <v/>
      </c>
      <c r="Z58" s="173" t="str">
        <f t="shared" si="76"/>
        <v/>
      </c>
      <c r="AA58" s="173" t="str">
        <f t="shared" si="76"/>
        <v/>
      </c>
      <c r="AB58" s="173" t="str">
        <f t="shared" si="76"/>
        <v/>
      </c>
      <c r="AC58" s="173" t="str">
        <f t="shared" si="76"/>
        <v/>
      </c>
      <c r="AD58" s="173" t="str">
        <f t="shared" si="76"/>
        <v/>
      </c>
      <c r="AE58" s="173" t="str">
        <f t="shared" si="76"/>
        <v/>
      </c>
      <c r="AF58" s="173" t="str">
        <f t="shared" si="76"/>
        <v/>
      </c>
      <c r="AG58" s="173" t="str">
        <f t="shared" si="76"/>
        <v/>
      </c>
      <c r="AH58" s="173" t="str">
        <f t="shared" si="76"/>
        <v/>
      </c>
      <c r="AI58" s="174" t="str">
        <f t="shared" si="76"/>
        <v/>
      </c>
      <c r="AJ58" s="172" t="str">
        <f t="shared" si="76"/>
        <v/>
      </c>
      <c r="AK58" s="173" t="str">
        <f t="shared" ref="AK58:BP58" si="77">IF(AK52=6,AK52,"")</f>
        <v/>
      </c>
      <c r="AL58" s="173" t="str">
        <f t="shared" si="77"/>
        <v/>
      </c>
      <c r="AM58" s="173" t="str">
        <f t="shared" si="77"/>
        <v/>
      </c>
      <c r="AN58" s="173" t="str">
        <f t="shared" si="77"/>
        <v/>
      </c>
      <c r="AO58" s="173" t="str">
        <f t="shared" si="77"/>
        <v/>
      </c>
      <c r="AP58" s="173" t="str">
        <f t="shared" si="77"/>
        <v/>
      </c>
      <c r="AQ58" s="173" t="str">
        <f t="shared" si="77"/>
        <v/>
      </c>
      <c r="AR58" s="173" t="str">
        <f t="shared" si="77"/>
        <v/>
      </c>
      <c r="AS58" s="173" t="str">
        <f t="shared" si="77"/>
        <v/>
      </c>
      <c r="AT58" s="173" t="str">
        <f t="shared" si="77"/>
        <v/>
      </c>
      <c r="AU58" s="173" t="str">
        <f t="shared" si="77"/>
        <v/>
      </c>
      <c r="AV58" s="173" t="str">
        <f t="shared" si="77"/>
        <v/>
      </c>
      <c r="AW58" s="173" t="str">
        <f t="shared" si="77"/>
        <v/>
      </c>
      <c r="AX58" s="173" t="str">
        <f t="shared" si="77"/>
        <v/>
      </c>
      <c r="AY58" s="173" t="str">
        <f t="shared" si="77"/>
        <v/>
      </c>
      <c r="AZ58" s="173" t="str">
        <f t="shared" si="77"/>
        <v/>
      </c>
      <c r="BA58" s="173" t="str">
        <f t="shared" si="77"/>
        <v/>
      </c>
      <c r="BB58" s="173" t="str">
        <f t="shared" si="77"/>
        <v/>
      </c>
      <c r="BC58" s="173" t="str">
        <f t="shared" si="77"/>
        <v/>
      </c>
      <c r="BD58" s="173" t="str">
        <f t="shared" si="77"/>
        <v/>
      </c>
      <c r="BE58" s="173" t="str">
        <f t="shared" si="77"/>
        <v/>
      </c>
      <c r="BF58" s="173" t="str">
        <f t="shared" si="77"/>
        <v/>
      </c>
      <c r="BG58" s="173" t="str">
        <f t="shared" si="77"/>
        <v/>
      </c>
      <c r="BH58" s="173" t="str">
        <f t="shared" si="77"/>
        <v/>
      </c>
      <c r="BI58" s="173" t="str">
        <f t="shared" si="77"/>
        <v/>
      </c>
      <c r="BJ58" s="173" t="str">
        <f t="shared" si="77"/>
        <v/>
      </c>
      <c r="BK58" s="173" t="str">
        <f t="shared" si="77"/>
        <v/>
      </c>
      <c r="BL58" s="173" t="str">
        <f t="shared" si="77"/>
        <v/>
      </c>
      <c r="BM58" s="173" t="str">
        <f t="shared" si="77"/>
        <v/>
      </c>
      <c r="BN58" s="174" t="str">
        <f t="shared" si="77"/>
        <v/>
      </c>
      <c r="BO58" s="172" t="str">
        <f t="shared" si="77"/>
        <v/>
      </c>
      <c r="BP58" s="173" t="str">
        <f t="shared" si="77"/>
        <v/>
      </c>
      <c r="BQ58" s="173" t="str">
        <f t="shared" ref="BQ58:CV58" si="78">IF(BQ52=6,BQ52,"")</f>
        <v/>
      </c>
      <c r="BR58" s="173" t="str">
        <f t="shared" si="78"/>
        <v/>
      </c>
      <c r="BS58" s="173" t="str">
        <f t="shared" si="78"/>
        <v/>
      </c>
      <c r="BT58" s="173" t="str">
        <f t="shared" si="78"/>
        <v/>
      </c>
      <c r="BU58" s="173" t="str">
        <f t="shared" si="78"/>
        <v/>
      </c>
      <c r="BV58" s="173" t="str">
        <f t="shared" si="78"/>
        <v/>
      </c>
      <c r="BW58" s="173" t="str">
        <f t="shared" si="78"/>
        <v/>
      </c>
      <c r="BX58" s="173" t="str">
        <f t="shared" si="78"/>
        <v/>
      </c>
      <c r="BY58" s="173" t="str">
        <f t="shared" si="78"/>
        <v/>
      </c>
      <c r="BZ58" s="173" t="str">
        <f t="shared" si="78"/>
        <v/>
      </c>
      <c r="CA58" s="173" t="str">
        <f t="shared" si="78"/>
        <v/>
      </c>
      <c r="CB58" s="173" t="str">
        <f t="shared" si="78"/>
        <v/>
      </c>
      <c r="CC58" s="173" t="str">
        <f t="shared" si="78"/>
        <v/>
      </c>
      <c r="CD58" s="173" t="str">
        <f t="shared" si="78"/>
        <v/>
      </c>
      <c r="CE58" s="173" t="str">
        <f t="shared" si="78"/>
        <v/>
      </c>
      <c r="CF58" s="173" t="str">
        <f t="shared" si="78"/>
        <v/>
      </c>
      <c r="CG58" s="173" t="str">
        <f t="shared" si="78"/>
        <v/>
      </c>
      <c r="CH58" s="173" t="str">
        <f t="shared" si="78"/>
        <v/>
      </c>
      <c r="CI58" s="173" t="str">
        <f t="shared" si="78"/>
        <v/>
      </c>
      <c r="CJ58" s="173" t="str">
        <f t="shared" si="78"/>
        <v/>
      </c>
      <c r="CK58" s="173" t="str">
        <f t="shared" si="78"/>
        <v/>
      </c>
      <c r="CL58" s="173" t="str">
        <f t="shared" si="78"/>
        <v/>
      </c>
      <c r="CM58" s="173" t="str">
        <f t="shared" si="78"/>
        <v/>
      </c>
      <c r="CN58" s="173" t="str">
        <f t="shared" si="78"/>
        <v/>
      </c>
      <c r="CO58" s="173" t="str">
        <f t="shared" si="78"/>
        <v/>
      </c>
      <c r="CP58" s="174" t="str">
        <f t="shared" si="78"/>
        <v/>
      </c>
      <c r="CQ58" s="172" t="str">
        <f t="shared" si="78"/>
        <v/>
      </c>
      <c r="CR58" s="173" t="str">
        <f t="shared" si="78"/>
        <v/>
      </c>
      <c r="CS58" s="173" t="str">
        <f t="shared" si="78"/>
        <v/>
      </c>
      <c r="CT58" s="173" t="str">
        <f t="shared" si="78"/>
        <v/>
      </c>
      <c r="CU58" s="173" t="str">
        <f t="shared" si="78"/>
        <v/>
      </c>
      <c r="CV58" s="173" t="str">
        <f t="shared" si="78"/>
        <v/>
      </c>
      <c r="CW58" s="173" t="str">
        <f t="shared" ref="CW58:DU58" si="79">IF(CW52=6,CW52,"")</f>
        <v/>
      </c>
      <c r="CX58" s="173" t="str">
        <f t="shared" si="79"/>
        <v/>
      </c>
      <c r="CY58" s="173" t="str">
        <f t="shared" si="79"/>
        <v/>
      </c>
      <c r="CZ58" s="173" t="str">
        <f t="shared" si="79"/>
        <v/>
      </c>
      <c r="DA58" s="173" t="str">
        <f t="shared" si="79"/>
        <v/>
      </c>
      <c r="DB58" s="173" t="str">
        <f t="shared" si="79"/>
        <v/>
      </c>
      <c r="DC58" s="173" t="str">
        <f t="shared" si="79"/>
        <v/>
      </c>
      <c r="DD58" s="173" t="str">
        <f t="shared" si="79"/>
        <v/>
      </c>
      <c r="DE58" s="173" t="str">
        <f t="shared" si="79"/>
        <v/>
      </c>
      <c r="DF58" s="173" t="str">
        <f t="shared" si="79"/>
        <v/>
      </c>
      <c r="DG58" s="173" t="str">
        <f t="shared" si="79"/>
        <v/>
      </c>
      <c r="DH58" s="173" t="str">
        <f t="shared" si="79"/>
        <v/>
      </c>
      <c r="DI58" s="173" t="str">
        <f t="shared" si="79"/>
        <v/>
      </c>
      <c r="DJ58" s="173" t="str">
        <f t="shared" si="79"/>
        <v/>
      </c>
      <c r="DK58" s="173" t="str">
        <f t="shared" si="79"/>
        <v/>
      </c>
      <c r="DL58" s="173" t="str">
        <f t="shared" si="79"/>
        <v/>
      </c>
      <c r="DM58" s="173" t="str">
        <f t="shared" si="79"/>
        <v/>
      </c>
      <c r="DN58" s="173" t="str">
        <f t="shared" si="79"/>
        <v/>
      </c>
      <c r="DO58" s="173" t="str">
        <f t="shared" si="79"/>
        <v/>
      </c>
      <c r="DP58" s="173" t="str">
        <f t="shared" si="79"/>
        <v/>
      </c>
      <c r="DQ58" s="173" t="str">
        <f t="shared" si="79"/>
        <v/>
      </c>
      <c r="DR58" s="173" t="str">
        <f t="shared" si="79"/>
        <v/>
      </c>
      <c r="DS58" s="173" t="str">
        <f t="shared" si="79"/>
        <v/>
      </c>
      <c r="DT58" s="173" t="str">
        <f t="shared" si="79"/>
        <v/>
      </c>
      <c r="DU58" s="177" t="str">
        <f t="shared" si="79"/>
        <v/>
      </c>
      <c r="DV58" s="1392">
        <f>COUNTIF(E14:DV14,"6")+COUNTIF(E52:DU52,"6")+COUNTIF(E33:DV33,"6")</f>
        <v>44</v>
      </c>
      <c r="DW58" s="1393"/>
    </row>
    <row r="59" spans="2:179" ht="18" customHeight="1">
      <c r="B59" s="1075"/>
      <c r="C59" s="1059" t="s">
        <v>156</v>
      </c>
      <c r="D59" s="306">
        <f>'様式第14号-2-1（別紙1）'!$G$114</f>
        <v>5700</v>
      </c>
      <c r="E59" s="178" t="str">
        <f t="shared" ref="E59:AJ59" si="80">IF(E52=7,E52,"")</f>
        <v/>
      </c>
      <c r="F59" s="179" t="str">
        <f t="shared" si="80"/>
        <v/>
      </c>
      <c r="G59" s="179" t="str">
        <f t="shared" si="80"/>
        <v/>
      </c>
      <c r="H59" s="179" t="str">
        <f t="shared" si="80"/>
        <v/>
      </c>
      <c r="I59" s="179" t="str">
        <f t="shared" si="80"/>
        <v/>
      </c>
      <c r="J59" s="179" t="str">
        <f t="shared" si="80"/>
        <v/>
      </c>
      <c r="K59" s="179" t="str">
        <f t="shared" si="80"/>
        <v/>
      </c>
      <c r="L59" s="179" t="str">
        <f t="shared" si="80"/>
        <v/>
      </c>
      <c r="M59" s="179" t="str">
        <f t="shared" si="80"/>
        <v/>
      </c>
      <c r="N59" s="179" t="str">
        <f t="shared" si="80"/>
        <v/>
      </c>
      <c r="O59" s="179" t="str">
        <f t="shared" si="80"/>
        <v/>
      </c>
      <c r="P59" s="179" t="str">
        <f t="shared" si="80"/>
        <v/>
      </c>
      <c r="Q59" s="179" t="str">
        <f t="shared" si="80"/>
        <v/>
      </c>
      <c r="R59" s="179" t="str">
        <f t="shared" si="80"/>
        <v/>
      </c>
      <c r="S59" s="179" t="str">
        <f t="shared" si="80"/>
        <v/>
      </c>
      <c r="T59" s="179" t="str">
        <f t="shared" si="80"/>
        <v/>
      </c>
      <c r="U59" s="179" t="str">
        <f t="shared" si="80"/>
        <v/>
      </c>
      <c r="V59" s="179" t="str">
        <f t="shared" si="80"/>
        <v/>
      </c>
      <c r="W59" s="179" t="str">
        <f t="shared" si="80"/>
        <v/>
      </c>
      <c r="X59" s="179" t="str">
        <f t="shared" si="80"/>
        <v/>
      </c>
      <c r="Y59" s="179" t="str">
        <f t="shared" si="80"/>
        <v/>
      </c>
      <c r="Z59" s="179" t="str">
        <f t="shared" si="80"/>
        <v/>
      </c>
      <c r="AA59" s="179" t="str">
        <f t="shared" si="80"/>
        <v/>
      </c>
      <c r="AB59" s="179" t="str">
        <f t="shared" si="80"/>
        <v/>
      </c>
      <c r="AC59" s="179" t="str">
        <f t="shared" si="80"/>
        <v/>
      </c>
      <c r="AD59" s="179" t="str">
        <f t="shared" si="80"/>
        <v/>
      </c>
      <c r="AE59" s="179" t="str">
        <f t="shared" si="80"/>
        <v/>
      </c>
      <c r="AF59" s="179" t="str">
        <f t="shared" si="80"/>
        <v/>
      </c>
      <c r="AG59" s="179" t="str">
        <f t="shared" si="80"/>
        <v/>
      </c>
      <c r="AH59" s="179" t="str">
        <f t="shared" si="80"/>
        <v/>
      </c>
      <c r="AI59" s="180" t="str">
        <f t="shared" si="80"/>
        <v/>
      </c>
      <c r="AJ59" s="178" t="str">
        <f t="shared" si="80"/>
        <v/>
      </c>
      <c r="AK59" s="179" t="str">
        <f t="shared" ref="AK59:BP59" si="81">IF(AK52=7,AK52,"")</f>
        <v/>
      </c>
      <c r="AL59" s="179" t="str">
        <f t="shared" si="81"/>
        <v/>
      </c>
      <c r="AM59" s="179" t="str">
        <f t="shared" si="81"/>
        <v/>
      </c>
      <c r="AN59" s="179" t="str">
        <f t="shared" si="81"/>
        <v/>
      </c>
      <c r="AO59" s="179" t="str">
        <f t="shared" si="81"/>
        <v/>
      </c>
      <c r="AP59" s="179" t="str">
        <f t="shared" si="81"/>
        <v/>
      </c>
      <c r="AQ59" s="179" t="str">
        <f t="shared" si="81"/>
        <v/>
      </c>
      <c r="AR59" s="179" t="str">
        <f t="shared" si="81"/>
        <v/>
      </c>
      <c r="AS59" s="179" t="str">
        <f t="shared" si="81"/>
        <v/>
      </c>
      <c r="AT59" s="179" t="str">
        <f t="shared" si="81"/>
        <v/>
      </c>
      <c r="AU59" s="179" t="str">
        <f t="shared" si="81"/>
        <v/>
      </c>
      <c r="AV59" s="179" t="str">
        <f t="shared" si="81"/>
        <v/>
      </c>
      <c r="AW59" s="179" t="str">
        <f t="shared" si="81"/>
        <v/>
      </c>
      <c r="AX59" s="179" t="str">
        <f t="shared" si="81"/>
        <v/>
      </c>
      <c r="AY59" s="179" t="str">
        <f t="shared" si="81"/>
        <v/>
      </c>
      <c r="AZ59" s="179" t="str">
        <f t="shared" si="81"/>
        <v/>
      </c>
      <c r="BA59" s="179" t="str">
        <f t="shared" si="81"/>
        <v/>
      </c>
      <c r="BB59" s="179" t="str">
        <f t="shared" si="81"/>
        <v/>
      </c>
      <c r="BC59" s="179" t="str">
        <f t="shared" si="81"/>
        <v/>
      </c>
      <c r="BD59" s="179" t="str">
        <f t="shared" si="81"/>
        <v/>
      </c>
      <c r="BE59" s="179" t="str">
        <f t="shared" si="81"/>
        <v/>
      </c>
      <c r="BF59" s="179" t="str">
        <f t="shared" si="81"/>
        <v/>
      </c>
      <c r="BG59" s="179" t="str">
        <f t="shared" si="81"/>
        <v/>
      </c>
      <c r="BH59" s="179" t="str">
        <f t="shared" si="81"/>
        <v/>
      </c>
      <c r="BI59" s="179" t="str">
        <f t="shared" si="81"/>
        <v/>
      </c>
      <c r="BJ59" s="179" t="str">
        <f t="shared" si="81"/>
        <v/>
      </c>
      <c r="BK59" s="179" t="str">
        <f t="shared" si="81"/>
        <v/>
      </c>
      <c r="BL59" s="179" t="str">
        <f t="shared" si="81"/>
        <v/>
      </c>
      <c r="BM59" s="179" t="str">
        <f t="shared" si="81"/>
        <v/>
      </c>
      <c r="BN59" s="180" t="str">
        <f t="shared" si="81"/>
        <v/>
      </c>
      <c r="BO59" s="178" t="str">
        <f t="shared" si="81"/>
        <v/>
      </c>
      <c r="BP59" s="179" t="str">
        <f t="shared" si="81"/>
        <v/>
      </c>
      <c r="BQ59" s="179" t="str">
        <f t="shared" ref="BQ59:CV59" si="82">IF(BQ52=7,BQ52,"")</f>
        <v/>
      </c>
      <c r="BR59" s="179" t="str">
        <f t="shared" si="82"/>
        <v/>
      </c>
      <c r="BS59" s="179" t="str">
        <f t="shared" si="82"/>
        <v/>
      </c>
      <c r="BT59" s="179" t="str">
        <f t="shared" si="82"/>
        <v/>
      </c>
      <c r="BU59" s="179" t="str">
        <f t="shared" si="82"/>
        <v/>
      </c>
      <c r="BV59" s="179" t="str">
        <f t="shared" si="82"/>
        <v/>
      </c>
      <c r="BW59" s="179" t="str">
        <f t="shared" si="82"/>
        <v/>
      </c>
      <c r="BX59" s="179" t="str">
        <f t="shared" si="82"/>
        <v/>
      </c>
      <c r="BY59" s="179" t="str">
        <f t="shared" si="82"/>
        <v/>
      </c>
      <c r="BZ59" s="179" t="str">
        <f t="shared" si="82"/>
        <v/>
      </c>
      <c r="CA59" s="179" t="str">
        <f t="shared" si="82"/>
        <v/>
      </c>
      <c r="CB59" s="179" t="str">
        <f t="shared" si="82"/>
        <v/>
      </c>
      <c r="CC59" s="179" t="str">
        <f t="shared" si="82"/>
        <v/>
      </c>
      <c r="CD59" s="179" t="str">
        <f t="shared" si="82"/>
        <v/>
      </c>
      <c r="CE59" s="179" t="str">
        <f t="shared" si="82"/>
        <v/>
      </c>
      <c r="CF59" s="179" t="str">
        <f t="shared" si="82"/>
        <v/>
      </c>
      <c r="CG59" s="179" t="str">
        <f t="shared" si="82"/>
        <v/>
      </c>
      <c r="CH59" s="179" t="str">
        <f t="shared" si="82"/>
        <v/>
      </c>
      <c r="CI59" s="179" t="str">
        <f t="shared" si="82"/>
        <v/>
      </c>
      <c r="CJ59" s="179" t="str">
        <f t="shared" si="82"/>
        <v/>
      </c>
      <c r="CK59" s="179" t="str">
        <f t="shared" si="82"/>
        <v/>
      </c>
      <c r="CL59" s="179" t="str">
        <f t="shared" si="82"/>
        <v/>
      </c>
      <c r="CM59" s="179" t="str">
        <f t="shared" si="82"/>
        <v/>
      </c>
      <c r="CN59" s="179" t="str">
        <f t="shared" si="82"/>
        <v/>
      </c>
      <c r="CO59" s="179" t="str">
        <f t="shared" si="82"/>
        <v/>
      </c>
      <c r="CP59" s="180" t="str">
        <f t="shared" si="82"/>
        <v/>
      </c>
      <c r="CQ59" s="178" t="str">
        <f t="shared" si="82"/>
        <v/>
      </c>
      <c r="CR59" s="179" t="str">
        <f t="shared" si="82"/>
        <v/>
      </c>
      <c r="CS59" s="179" t="str">
        <f t="shared" si="82"/>
        <v/>
      </c>
      <c r="CT59" s="179" t="str">
        <f t="shared" si="82"/>
        <v/>
      </c>
      <c r="CU59" s="179" t="str">
        <f t="shared" si="82"/>
        <v/>
      </c>
      <c r="CV59" s="179" t="str">
        <f t="shared" si="82"/>
        <v/>
      </c>
      <c r="CW59" s="179" t="str">
        <f t="shared" ref="CW59:DU59" si="83">IF(CW52=7,CW52,"")</f>
        <v/>
      </c>
      <c r="CX59" s="179" t="str">
        <f t="shared" si="83"/>
        <v/>
      </c>
      <c r="CY59" s="179" t="str">
        <f t="shared" si="83"/>
        <v/>
      </c>
      <c r="CZ59" s="179" t="str">
        <f t="shared" si="83"/>
        <v/>
      </c>
      <c r="DA59" s="179" t="str">
        <f t="shared" si="83"/>
        <v/>
      </c>
      <c r="DB59" s="179" t="str">
        <f t="shared" si="83"/>
        <v/>
      </c>
      <c r="DC59" s="179" t="str">
        <f t="shared" si="83"/>
        <v/>
      </c>
      <c r="DD59" s="179" t="str">
        <f t="shared" si="83"/>
        <v/>
      </c>
      <c r="DE59" s="179" t="str">
        <f t="shared" si="83"/>
        <v/>
      </c>
      <c r="DF59" s="179" t="str">
        <f t="shared" si="83"/>
        <v/>
      </c>
      <c r="DG59" s="179" t="str">
        <f t="shared" si="83"/>
        <v/>
      </c>
      <c r="DH59" s="179" t="str">
        <f t="shared" si="83"/>
        <v/>
      </c>
      <c r="DI59" s="179" t="str">
        <f t="shared" si="83"/>
        <v/>
      </c>
      <c r="DJ59" s="179" t="str">
        <f t="shared" si="83"/>
        <v/>
      </c>
      <c r="DK59" s="179" t="str">
        <f t="shared" si="83"/>
        <v/>
      </c>
      <c r="DL59" s="179" t="str">
        <f t="shared" si="83"/>
        <v/>
      </c>
      <c r="DM59" s="179" t="str">
        <f t="shared" si="83"/>
        <v/>
      </c>
      <c r="DN59" s="179" t="str">
        <f t="shared" si="83"/>
        <v/>
      </c>
      <c r="DO59" s="179" t="str">
        <f t="shared" si="83"/>
        <v/>
      </c>
      <c r="DP59" s="179" t="str">
        <f t="shared" si="83"/>
        <v/>
      </c>
      <c r="DQ59" s="179" t="str">
        <f t="shared" si="83"/>
        <v/>
      </c>
      <c r="DR59" s="179" t="str">
        <f t="shared" si="83"/>
        <v/>
      </c>
      <c r="DS59" s="179" t="str">
        <f t="shared" si="83"/>
        <v/>
      </c>
      <c r="DT59" s="179" t="str">
        <f t="shared" si="83"/>
        <v/>
      </c>
      <c r="DU59" s="181" t="str">
        <f t="shared" si="83"/>
        <v/>
      </c>
      <c r="DV59" s="1406">
        <f>COUNTIF(E14:DV14,"7")+COUNTIF(E52:DU52,"7")+COUNTIF(E33:DV33,"7")</f>
        <v>31</v>
      </c>
      <c r="DW59" s="1407"/>
    </row>
    <row r="60" spans="2:179" ht="18" customHeight="1"/>
    <row r="61" spans="2:179" ht="21" customHeight="1">
      <c r="B61" s="137" t="s">
        <v>589</v>
      </c>
      <c r="C61" s="122"/>
      <c r="D61" s="122"/>
      <c r="E61" s="122"/>
      <c r="F61" s="122"/>
      <c r="G61" s="122"/>
      <c r="H61" s="122"/>
      <c r="I61" s="122"/>
      <c r="J61" s="122"/>
      <c r="K61" s="122"/>
      <c r="L61" s="122"/>
      <c r="M61" s="122"/>
      <c r="N61" s="122"/>
      <c r="O61" s="122"/>
      <c r="P61" s="122"/>
      <c r="Q61" s="122"/>
      <c r="R61" s="122"/>
      <c r="S61" s="122"/>
      <c r="T61" s="122"/>
      <c r="U61" s="122"/>
      <c r="V61" s="122"/>
      <c r="DN61" s="109"/>
      <c r="DO61" s="109"/>
      <c r="FR61" s="109"/>
      <c r="FS61" s="109"/>
      <c r="FT61" s="109"/>
      <c r="FU61" s="109"/>
      <c r="FV61" s="109"/>
      <c r="FW61" s="109"/>
    </row>
    <row r="62" spans="2:179" ht="21" customHeight="1">
      <c r="B62" s="183" t="s">
        <v>590</v>
      </c>
      <c r="CQ62" s="182"/>
      <c r="CR62" s="182"/>
      <c r="CS62" s="182"/>
      <c r="CT62" s="109"/>
      <c r="CU62" s="109"/>
      <c r="CV62" s="109"/>
      <c r="CW62" s="109"/>
      <c r="CX62" s="109"/>
      <c r="CY62" s="109"/>
      <c r="CZ62" s="109"/>
      <c r="DA62" s="109"/>
      <c r="DB62" s="109"/>
      <c r="DC62" s="109"/>
      <c r="DD62" s="109"/>
      <c r="DE62" s="109"/>
      <c r="DF62" s="109"/>
      <c r="DG62" s="109"/>
      <c r="DH62" s="109"/>
      <c r="DI62" s="109"/>
      <c r="DJ62" s="109"/>
      <c r="DK62" s="109"/>
      <c r="DL62" s="109"/>
      <c r="DM62" s="109"/>
      <c r="DN62" s="182"/>
      <c r="DP62" s="109"/>
      <c r="DQ62" s="109"/>
      <c r="DR62" s="109"/>
      <c r="DS62" s="109"/>
      <c r="DT62" s="109"/>
      <c r="DU62" s="109"/>
      <c r="DV62" s="109"/>
      <c r="DW62" s="109"/>
    </row>
    <row r="63" spans="2:179" ht="21" customHeight="1">
      <c r="B63" s="184" t="s">
        <v>714</v>
      </c>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5"/>
      <c r="AY63" s="185"/>
      <c r="AZ63" s="185"/>
      <c r="BA63" s="185"/>
      <c r="BB63" s="185"/>
      <c r="BC63" s="185"/>
      <c r="BD63" s="185"/>
      <c r="BE63" s="185"/>
      <c r="BF63" s="185"/>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row>
    <row r="64" spans="2:179" ht="21" customHeight="1">
      <c r="B64" s="184" t="s">
        <v>592</v>
      </c>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185"/>
      <c r="AY64" s="185"/>
      <c r="AZ64" s="185"/>
      <c r="BA64" s="185"/>
      <c r="BB64" s="185"/>
      <c r="BC64" s="185"/>
      <c r="BD64" s="185"/>
      <c r="BE64" s="185"/>
      <c r="BF64" s="185"/>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row>
    <row r="65" spans="2:188" ht="21" customHeight="1">
      <c r="B65" s="184" t="s">
        <v>593</v>
      </c>
      <c r="C65" s="185"/>
      <c r="D65" s="18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c r="AT65" s="185"/>
      <c r="AU65" s="185"/>
      <c r="AV65" s="185"/>
      <c r="AW65" s="185"/>
      <c r="AX65" s="185"/>
      <c r="AY65" s="185"/>
      <c r="AZ65" s="185"/>
      <c r="BA65" s="185"/>
      <c r="BB65" s="185"/>
      <c r="BC65" s="185"/>
      <c r="BD65" s="185"/>
      <c r="BE65" s="185"/>
      <c r="BF65" s="185"/>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row>
    <row r="66" spans="2:188" ht="21" customHeight="1">
      <c r="B66" s="184" t="s">
        <v>894</v>
      </c>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c r="AX66" s="185"/>
      <c r="AY66" s="185"/>
      <c r="AZ66" s="185"/>
      <c r="BA66" s="185"/>
      <c r="BB66" s="185"/>
      <c r="BC66" s="185"/>
      <c r="BD66" s="185"/>
      <c r="BE66" s="185"/>
      <c r="BF66" s="185"/>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row>
    <row r="67" spans="2:188" ht="21" customHeight="1">
      <c r="B67" s="184" t="s">
        <v>683</v>
      </c>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5"/>
      <c r="AY67" s="185"/>
      <c r="AZ67" s="185"/>
      <c r="BA67" s="185"/>
      <c r="BB67" s="185"/>
      <c r="BC67" s="185"/>
      <c r="BD67" s="185"/>
      <c r="BE67" s="185"/>
      <c r="BF67" s="185"/>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row>
    <row r="68" spans="2:188" ht="21" customHeight="1">
      <c r="B68" s="183" t="s">
        <v>591</v>
      </c>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5"/>
      <c r="BA68" s="185"/>
      <c r="BB68" s="185"/>
      <c r="BC68" s="185"/>
      <c r="BD68" s="185"/>
      <c r="BE68" s="185"/>
      <c r="BF68" s="185"/>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row>
    <row r="69" spans="2:188" ht="21" customHeight="1">
      <c r="B69" s="183" t="s">
        <v>876</v>
      </c>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85"/>
      <c r="AS69" s="185"/>
      <c r="AT69" s="185"/>
      <c r="AU69" s="185"/>
      <c r="AV69" s="185"/>
      <c r="AW69" s="185"/>
      <c r="AX69" s="185"/>
      <c r="AY69" s="185"/>
      <c r="AZ69" s="185"/>
      <c r="BA69" s="185"/>
      <c r="BB69" s="185"/>
      <c r="BC69" s="185"/>
      <c r="BD69" s="185"/>
      <c r="BE69" s="185"/>
      <c r="BF69" s="185"/>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row>
    <row r="70" spans="2:188" ht="21" customHeight="1">
      <c r="B70" s="183" t="s">
        <v>874</v>
      </c>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row>
    <row r="71" spans="2:188" ht="21" customHeight="1">
      <c r="B71" s="183"/>
    </row>
    <row r="72" spans="2:188" ht="18" customHeight="1"/>
    <row r="73" spans="2:188" ht="13.5" customHeight="1">
      <c r="BG73" s="185"/>
      <c r="BH73" s="185"/>
      <c r="BI73" s="185"/>
      <c r="BJ73" s="185"/>
      <c r="BK73" s="185"/>
      <c r="BL73" s="185"/>
      <c r="BM73" s="185"/>
      <c r="BN73" s="185"/>
      <c r="BO73" s="185"/>
      <c r="BP73" s="185"/>
      <c r="BQ73" s="185"/>
      <c r="BR73" s="185"/>
      <c r="BS73" s="185"/>
      <c r="BT73" s="185"/>
      <c r="BU73" s="185"/>
      <c r="BV73" s="185"/>
      <c r="BW73" s="185"/>
      <c r="BX73" s="185"/>
      <c r="BY73" s="185"/>
      <c r="BZ73" s="185"/>
      <c r="CA73" s="185"/>
      <c r="CB73" s="185"/>
      <c r="CC73" s="185"/>
      <c r="CD73" s="185"/>
      <c r="CE73" s="185"/>
      <c r="CF73" s="185"/>
      <c r="CG73" s="185"/>
      <c r="CH73" s="185"/>
      <c r="CI73" s="185"/>
      <c r="CJ73" s="185"/>
      <c r="CK73" s="185"/>
      <c r="CL73" s="185"/>
      <c r="CM73" s="185"/>
      <c r="CN73" s="185"/>
      <c r="CO73" s="185"/>
      <c r="CP73" s="185"/>
      <c r="CQ73" s="185"/>
      <c r="CR73" s="185"/>
      <c r="CS73" s="185"/>
      <c r="CT73" s="185"/>
      <c r="CU73" s="185"/>
      <c r="CV73" s="185"/>
      <c r="CW73" s="185"/>
      <c r="CX73" s="185"/>
      <c r="CY73" s="185"/>
      <c r="CZ73" s="185"/>
      <c r="DA73" s="185"/>
      <c r="DB73" s="185"/>
      <c r="DC73" s="185"/>
      <c r="DD73" s="185"/>
      <c r="DE73" s="185"/>
      <c r="DF73" s="185"/>
      <c r="DG73" s="185"/>
      <c r="DH73" s="185"/>
      <c r="DI73" s="185"/>
      <c r="DJ73" s="185"/>
      <c r="DK73" s="185"/>
      <c r="DL73" s="185"/>
      <c r="DM73" s="185"/>
      <c r="DN73" s="185"/>
      <c r="DO73" s="185"/>
      <c r="DP73" s="185"/>
      <c r="DQ73" s="185"/>
      <c r="DR73" s="185"/>
      <c r="DS73" s="185"/>
      <c r="DT73" s="185"/>
      <c r="DU73" s="185"/>
      <c r="DV73" s="185"/>
      <c r="DW73" s="185"/>
      <c r="DX73" s="185"/>
      <c r="DY73" s="185"/>
      <c r="DZ73" s="185"/>
      <c r="EA73" s="185"/>
      <c r="EB73" s="185"/>
      <c r="EC73" s="185"/>
      <c r="ED73" s="185"/>
      <c r="EE73" s="185"/>
      <c r="EF73" s="185"/>
      <c r="EG73" s="185"/>
      <c r="EH73" s="185"/>
      <c r="EI73" s="185"/>
      <c r="EJ73" s="185"/>
      <c r="EK73" s="185"/>
      <c r="EL73" s="185"/>
      <c r="EM73" s="185"/>
      <c r="EN73" s="185"/>
      <c r="EO73" s="185"/>
      <c r="EP73" s="185"/>
      <c r="EQ73" s="185"/>
      <c r="ER73" s="185"/>
      <c r="ES73" s="185"/>
      <c r="ET73" s="185"/>
      <c r="EU73" s="185"/>
      <c r="EV73" s="185"/>
      <c r="EW73" s="185"/>
      <c r="EX73" s="185"/>
      <c r="EY73" s="185"/>
      <c r="EZ73" s="185"/>
      <c r="FA73" s="185"/>
      <c r="FB73" s="185"/>
      <c r="FC73" s="185"/>
      <c r="FD73" s="185"/>
      <c r="FE73" s="185"/>
      <c r="FF73" s="185"/>
      <c r="FG73" s="185"/>
      <c r="FH73" s="185"/>
      <c r="FI73" s="185"/>
      <c r="FJ73" s="185"/>
      <c r="FK73" s="185"/>
      <c r="FL73" s="185"/>
      <c r="FM73" s="185"/>
      <c r="FN73" s="185"/>
      <c r="FO73" s="185"/>
      <c r="FP73" s="185"/>
      <c r="FQ73" s="185"/>
      <c r="FR73" s="185"/>
      <c r="FS73" s="185"/>
      <c r="FT73" s="185"/>
      <c r="FU73" s="185"/>
      <c r="FV73" s="185"/>
      <c r="FW73" s="185"/>
      <c r="FX73" s="185"/>
      <c r="FY73" s="185"/>
      <c r="FZ73" s="185"/>
      <c r="GA73" s="185"/>
      <c r="GB73" s="185"/>
      <c r="GC73" s="185"/>
      <c r="GD73" s="185"/>
      <c r="GE73" s="185"/>
      <c r="GF73" s="185"/>
    </row>
    <row r="74" spans="2:188" ht="13.5" customHeight="1">
      <c r="BG74" s="185"/>
      <c r="BH74" s="185"/>
      <c r="BI74" s="185"/>
      <c r="BJ74" s="185"/>
      <c r="BK74" s="185"/>
      <c r="BL74" s="185"/>
      <c r="BM74" s="185"/>
      <c r="BN74" s="185"/>
      <c r="BO74" s="185"/>
      <c r="BP74" s="185"/>
      <c r="BQ74" s="185"/>
      <c r="BR74" s="185"/>
      <c r="BS74" s="185"/>
      <c r="BT74" s="185"/>
      <c r="BU74" s="185"/>
      <c r="BV74" s="185"/>
      <c r="BW74" s="185"/>
      <c r="BX74" s="185"/>
      <c r="BY74" s="185"/>
      <c r="BZ74" s="185"/>
      <c r="CA74" s="185"/>
      <c r="CB74" s="185"/>
      <c r="CC74" s="185"/>
      <c r="CD74" s="185"/>
      <c r="CE74" s="185"/>
      <c r="CF74" s="185"/>
      <c r="CG74" s="185"/>
      <c r="CH74" s="185"/>
      <c r="CI74" s="185"/>
      <c r="CJ74" s="185"/>
      <c r="CK74" s="185"/>
      <c r="CL74" s="185"/>
      <c r="CM74" s="185"/>
      <c r="CN74" s="185"/>
      <c r="CO74" s="185"/>
      <c r="CP74" s="185"/>
      <c r="CQ74" s="185"/>
      <c r="CR74" s="185"/>
      <c r="CS74" s="185"/>
      <c r="CT74" s="185"/>
      <c r="CU74" s="185"/>
      <c r="CV74" s="185"/>
      <c r="CW74" s="185"/>
      <c r="CX74" s="185"/>
      <c r="CY74" s="185"/>
      <c r="CZ74" s="185"/>
      <c r="DA74" s="185"/>
      <c r="DB74" s="185"/>
      <c r="DC74" s="185"/>
      <c r="DD74" s="185"/>
      <c r="DE74" s="185"/>
      <c r="DF74" s="185"/>
      <c r="DG74" s="185"/>
      <c r="DH74" s="185"/>
      <c r="DI74" s="185"/>
      <c r="DJ74" s="185"/>
      <c r="DK74" s="185"/>
      <c r="DL74" s="185"/>
      <c r="DM74" s="185"/>
      <c r="DN74" s="185"/>
      <c r="DO74" s="185"/>
      <c r="DP74" s="185"/>
      <c r="DQ74" s="185"/>
      <c r="DR74" s="185"/>
      <c r="DS74" s="185"/>
      <c r="DT74" s="185"/>
      <c r="DU74" s="185"/>
      <c r="DV74" s="185"/>
      <c r="DW74" s="185"/>
      <c r="DX74" s="185"/>
      <c r="DY74" s="185"/>
      <c r="DZ74" s="185"/>
      <c r="EA74" s="185"/>
      <c r="EB74" s="185"/>
      <c r="EC74" s="185"/>
      <c r="ED74" s="185"/>
      <c r="EE74" s="185"/>
      <c r="EF74" s="185"/>
      <c r="EG74" s="185"/>
      <c r="EH74" s="185"/>
      <c r="EI74" s="185"/>
      <c r="EJ74" s="185"/>
      <c r="EK74" s="185"/>
      <c r="EL74" s="185"/>
      <c r="EM74" s="185"/>
      <c r="EN74" s="185"/>
      <c r="EO74" s="185"/>
      <c r="EP74" s="185"/>
      <c r="EQ74" s="185"/>
      <c r="ER74" s="185"/>
      <c r="ES74" s="185"/>
      <c r="ET74" s="185"/>
      <c r="EU74" s="185"/>
      <c r="EV74" s="185"/>
      <c r="EW74" s="185"/>
      <c r="EX74" s="185"/>
      <c r="EY74" s="185"/>
      <c r="EZ74" s="185"/>
      <c r="FA74" s="185"/>
      <c r="FB74" s="185"/>
      <c r="FC74" s="185"/>
      <c r="FD74" s="185"/>
      <c r="FE74" s="185"/>
      <c r="FF74" s="185"/>
      <c r="FG74" s="185"/>
      <c r="FH74" s="185"/>
      <c r="FI74" s="185"/>
      <c r="FJ74" s="185"/>
      <c r="FK74" s="185"/>
      <c r="FL74" s="185"/>
      <c r="FM74" s="185"/>
      <c r="FN74" s="185"/>
      <c r="FO74" s="185"/>
      <c r="FP74" s="185"/>
      <c r="FQ74" s="185"/>
      <c r="FR74" s="185"/>
      <c r="FS74" s="185"/>
      <c r="FT74" s="185"/>
      <c r="FU74" s="185"/>
      <c r="FV74" s="185"/>
      <c r="FW74" s="185"/>
      <c r="FX74" s="185"/>
      <c r="FY74" s="185"/>
      <c r="FZ74" s="185"/>
      <c r="GA74" s="185"/>
      <c r="GB74" s="185"/>
      <c r="GC74" s="185"/>
      <c r="GD74" s="185"/>
      <c r="GE74" s="185"/>
      <c r="GF74" s="185"/>
    </row>
    <row r="75" spans="2:188" ht="13.5" customHeight="1">
      <c r="D75" s="186" t="s">
        <v>158</v>
      </c>
      <c r="E75" s="187" t="str">
        <f>E14&amp;COUNTA(E10:E11)&amp;COUNTA(E12)</f>
        <v>310</v>
      </c>
      <c r="F75" s="187" t="str">
        <f t="shared" ref="F75:AJ75" si="84">F14&amp;COUNTA(F10:F11)&amp;COUNTA(F12)</f>
        <v>310</v>
      </c>
      <c r="G75" s="187" t="str">
        <f t="shared" si="84"/>
        <v>311</v>
      </c>
      <c r="H75" s="187" t="str">
        <f t="shared" si="84"/>
        <v>311</v>
      </c>
      <c r="I75" s="187" t="str">
        <f t="shared" si="84"/>
        <v>311</v>
      </c>
      <c r="J75" s="187" t="str">
        <f t="shared" si="84"/>
        <v>311</v>
      </c>
      <c r="K75" s="187" t="str">
        <f t="shared" si="84"/>
        <v>311</v>
      </c>
      <c r="L75" s="187" t="str">
        <f t="shared" si="84"/>
        <v>310</v>
      </c>
      <c r="M75" s="187" t="str">
        <f t="shared" si="84"/>
        <v>310</v>
      </c>
      <c r="N75" s="187" t="str">
        <f t="shared" si="84"/>
        <v>311</v>
      </c>
      <c r="O75" s="187" t="str">
        <f t="shared" si="84"/>
        <v>311</v>
      </c>
      <c r="P75" s="187" t="str">
        <f t="shared" si="84"/>
        <v>311</v>
      </c>
      <c r="Q75" s="187" t="str">
        <f t="shared" si="84"/>
        <v>311</v>
      </c>
      <c r="R75" s="187" t="str">
        <f t="shared" si="84"/>
        <v>311</v>
      </c>
      <c r="S75" s="187" t="str">
        <f t="shared" si="84"/>
        <v>310</v>
      </c>
      <c r="T75" s="187" t="str">
        <f t="shared" si="84"/>
        <v>310</v>
      </c>
      <c r="U75" s="187" t="str">
        <f t="shared" si="84"/>
        <v>311</v>
      </c>
      <c r="V75" s="187" t="str">
        <f t="shared" si="84"/>
        <v>311</v>
      </c>
      <c r="W75" s="187" t="str">
        <f t="shared" si="84"/>
        <v>311</v>
      </c>
      <c r="X75" s="187" t="str">
        <f t="shared" si="84"/>
        <v>311</v>
      </c>
      <c r="Y75" s="187" t="str">
        <f t="shared" si="84"/>
        <v>311</v>
      </c>
      <c r="Z75" s="187" t="str">
        <f t="shared" si="84"/>
        <v>310</v>
      </c>
      <c r="AA75" s="187" t="str">
        <f t="shared" si="84"/>
        <v>310</v>
      </c>
      <c r="AB75" s="187" t="str">
        <f t="shared" si="84"/>
        <v>311</v>
      </c>
      <c r="AC75" s="187" t="str">
        <f t="shared" si="84"/>
        <v>311</v>
      </c>
      <c r="AD75" s="187" t="str">
        <f t="shared" si="84"/>
        <v>311</v>
      </c>
      <c r="AE75" s="187" t="str">
        <f t="shared" si="84"/>
        <v>311</v>
      </c>
      <c r="AF75" s="187" t="str">
        <f t="shared" si="84"/>
        <v>311</v>
      </c>
      <c r="AG75" s="187" t="str">
        <f t="shared" si="84"/>
        <v>310</v>
      </c>
      <c r="AH75" s="187" t="str">
        <f t="shared" si="84"/>
        <v>310</v>
      </c>
      <c r="AI75" s="187" t="str">
        <f t="shared" si="84"/>
        <v>311</v>
      </c>
      <c r="AJ75" s="187" t="str">
        <f t="shared" si="84"/>
        <v>311</v>
      </c>
      <c r="AK75" s="187" t="str">
        <f t="shared" ref="AK75:BP75" si="85">AK14&amp;COUNTA(AK10:AK11)&amp;COUNTA(AK12)</f>
        <v>310</v>
      </c>
      <c r="AL75" s="187" t="str">
        <f t="shared" si="85"/>
        <v>310</v>
      </c>
      <c r="AM75" s="187" t="str">
        <f t="shared" si="85"/>
        <v>410</v>
      </c>
      <c r="AN75" s="187" t="str">
        <f t="shared" si="85"/>
        <v>410</v>
      </c>
      <c r="AO75" s="187" t="str">
        <f t="shared" si="85"/>
        <v>410</v>
      </c>
      <c r="AP75" s="187" t="str">
        <f t="shared" si="85"/>
        <v>411</v>
      </c>
      <c r="AQ75" s="187" t="str">
        <f t="shared" si="85"/>
        <v>411</v>
      </c>
      <c r="AR75" s="187" t="str">
        <f t="shared" si="85"/>
        <v>411</v>
      </c>
      <c r="AS75" s="187" t="str">
        <f t="shared" si="85"/>
        <v>411</v>
      </c>
      <c r="AT75" s="187" t="str">
        <f t="shared" si="85"/>
        <v>411</v>
      </c>
      <c r="AU75" s="187" t="str">
        <f t="shared" si="85"/>
        <v>410</v>
      </c>
      <c r="AV75" s="187" t="str">
        <f t="shared" si="85"/>
        <v>410</v>
      </c>
      <c r="AW75" s="187" t="str">
        <f t="shared" si="85"/>
        <v>411</v>
      </c>
      <c r="AX75" s="187" t="str">
        <f t="shared" si="85"/>
        <v>411</v>
      </c>
      <c r="AY75" s="187" t="str">
        <f t="shared" si="85"/>
        <v>411</v>
      </c>
      <c r="AZ75" s="187" t="str">
        <f t="shared" si="85"/>
        <v>411</v>
      </c>
      <c r="BA75" s="187" t="str">
        <f t="shared" si="85"/>
        <v>411</v>
      </c>
      <c r="BB75" s="187" t="str">
        <f t="shared" si="85"/>
        <v>410</v>
      </c>
      <c r="BC75" s="187" t="str">
        <f t="shared" si="85"/>
        <v>410</v>
      </c>
      <c r="BD75" s="187" t="str">
        <f t="shared" si="85"/>
        <v>411</v>
      </c>
      <c r="BE75" s="187" t="str">
        <f t="shared" si="85"/>
        <v>411</v>
      </c>
      <c r="BF75" s="187" t="str">
        <f t="shared" si="85"/>
        <v>411</v>
      </c>
      <c r="BG75" s="187" t="str">
        <f t="shared" si="85"/>
        <v>411</v>
      </c>
      <c r="BH75" s="187" t="str">
        <f t="shared" si="85"/>
        <v>411</v>
      </c>
      <c r="BI75" s="187" t="str">
        <f t="shared" si="85"/>
        <v>410</v>
      </c>
      <c r="BJ75" s="187" t="str">
        <f t="shared" si="85"/>
        <v>410</v>
      </c>
      <c r="BK75" s="187" t="str">
        <f t="shared" si="85"/>
        <v>411</v>
      </c>
      <c r="BL75" s="187" t="str">
        <f t="shared" si="85"/>
        <v>411</v>
      </c>
      <c r="BM75" s="187" t="str">
        <f t="shared" si="85"/>
        <v>411</v>
      </c>
      <c r="BN75" s="187" t="str">
        <f t="shared" si="85"/>
        <v>411</v>
      </c>
      <c r="BO75" s="187" t="str">
        <f t="shared" si="85"/>
        <v>411</v>
      </c>
      <c r="BP75" s="187" t="str">
        <f t="shared" si="85"/>
        <v>410</v>
      </c>
      <c r="BQ75" s="187" t="str">
        <f t="shared" ref="BQ75:CV75" si="86">BQ14&amp;COUNTA(BQ10:BQ11)&amp;COUNTA(BQ12)</f>
        <v>410</v>
      </c>
      <c r="BR75" s="187" t="str">
        <f t="shared" si="86"/>
        <v>411</v>
      </c>
      <c r="BS75" s="187" t="str">
        <f t="shared" si="86"/>
        <v>411</v>
      </c>
      <c r="BT75" s="187" t="str">
        <f t="shared" si="86"/>
        <v>411</v>
      </c>
      <c r="BU75" s="187" t="str">
        <f t="shared" si="86"/>
        <v>411</v>
      </c>
      <c r="BV75" s="187" t="str">
        <f t="shared" si="86"/>
        <v>411</v>
      </c>
      <c r="BW75" s="187" t="str">
        <f t="shared" si="86"/>
        <v>410</v>
      </c>
      <c r="BX75" s="187" t="str">
        <f t="shared" si="86"/>
        <v>410</v>
      </c>
      <c r="BY75" s="187" t="str">
        <f t="shared" si="86"/>
        <v>411</v>
      </c>
      <c r="BZ75" s="187" t="str">
        <f t="shared" si="86"/>
        <v>411</v>
      </c>
      <c r="CA75" s="187" t="str">
        <f t="shared" si="86"/>
        <v>511</v>
      </c>
      <c r="CB75" s="187" t="str">
        <f t="shared" si="86"/>
        <v>511</v>
      </c>
      <c r="CC75" s="187" t="str">
        <f t="shared" si="86"/>
        <v>511</v>
      </c>
      <c r="CD75" s="187" t="str">
        <f t="shared" si="86"/>
        <v>510</v>
      </c>
      <c r="CE75" s="187" t="str">
        <f t="shared" si="86"/>
        <v>510</v>
      </c>
      <c r="CF75" s="187" t="str">
        <f t="shared" si="86"/>
        <v>511</v>
      </c>
      <c r="CG75" s="187" t="str">
        <f t="shared" si="86"/>
        <v>511</v>
      </c>
      <c r="CH75" s="187" t="str">
        <f t="shared" si="86"/>
        <v>511</v>
      </c>
      <c r="CI75" s="187" t="str">
        <f t="shared" si="86"/>
        <v>511</v>
      </c>
      <c r="CJ75" s="187" t="str">
        <f t="shared" si="86"/>
        <v>511</v>
      </c>
      <c r="CK75" s="187" t="str">
        <f t="shared" si="86"/>
        <v>510</v>
      </c>
      <c r="CL75" s="187" t="str">
        <f t="shared" si="86"/>
        <v>510</v>
      </c>
      <c r="CM75" s="187" t="str">
        <f t="shared" si="86"/>
        <v>511</v>
      </c>
      <c r="CN75" s="187" t="str">
        <f t="shared" si="86"/>
        <v>511</v>
      </c>
      <c r="CO75" s="187" t="str">
        <f t="shared" si="86"/>
        <v>511</v>
      </c>
      <c r="CP75" s="187" t="str">
        <f t="shared" si="86"/>
        <v>511</v>
      </c>
      <c r="CQ75" s="187" t="str">
        <f t="shared" si="86"/>
        <v>511</v>
      </c>
      <c r="CR75" s="187" t="str">
        <f t="shared" si="86"/>
        <v>510</v>
      </c>
      <c r="CS75" s="187" t="str">
        <f t="shared" si="86"/>
        <v>510</v>
      </c>
      <c r="CT75" s="187" t="str">
        <f t="shared" si="86"/>
        <v>511</v>
      </c>
      <c r="CU75" s="187" t="str">
        <f t="shared" si="86"/>
        <v>511</v>
      </c>
      <c r="CV75" s="187" t="str">
        <f t="shared" si="86"/>
        <v>511</v>
      </c>
      <c r="CW75" s="187" t="str">
        <f t="shared" ref="CW75:DV75" si="87">CW14&amp;COUNTA(CW10:CW11)&amp;COUNTA(CW12)</f>
        <v>511</v>
      </c>
      <c r="CX75" s="187" t="str">
        <f t="shared" si="87"/>
        <v>511</v>
      </c>
      <c r="CY75" s="187" t="str">
        <f t="shared" si="87"/>
        <v>500</v>
      </c>
      <c r="CZ75" s="187" t="str">
        <f t="shared" si="87"/>
        <v>500</v>
      </c>
      <c r="DA75" s="187" t="str">
        <f t="shared" si="87"/>
        <v>501</v>
      </c>
      <c r="DB75" s="187" t="str">
        <f t="shared" si="87"/>
        <v>501</v>
      </c>
      <c r="DC75" s="187" t="str">
        <f t="shared" si="87"/>
        <v>501</v>
      </c>
      <c r="DD75" s="187" t="str">
        <f t="shared" si="87"/>
        <v>501</v>
      </c>
      <c r="DE75" s="187" t="str">
        <f t="shared" si="87"/>
        <v>501</v>
      </c>
      <c r="DF75" s="187" t="str">
        <f t="shared" si="87"/>
        <v>500</v>
      </c>
      <c r="DG75" s="187" t="str">
        <f t="shared" si="87"/>
        <v>500</v>
      </c>
      <c r="DH75" s="187" t="str">
        <f t="shared" si="87"/>
        <v>500</v>
      </c>
      <c r="DI75" s="187" t="str">
        <f t="shared" si="87"/>
        <v>601</v>
      </c>
      <c r="DJ75" s="187" t="str">
        <f t="shared" si="87"/>
        <v>601</v>
      </c>
      <c r="DK75" s="187" t="str">
        <f t="shared" si="87"/>
        <v>601</v>
      </c>
      <c r="DL75" s="187" t="str">
        <f t="shared" si="87"/>
        <v>601</v>
      </c>
      <c r="DM75" s="187" t="str">
        <f t="shared" si="87"/>
        <v>600</v>
      </c>
      <c r="DN75" s="187" t="str">
        <f t="shared" si="87"/>
        <v>600</v>
      </c>
      <c r="DO75" s="187" t="str">
        <f t="shared" si="87"/>
        <v>601</v>
      </c>
      <c r="DP75" s="187" t="str">
        <f t="shared" si="87"/>
        <v>601</v>
      </c>
      <c r="DQ75" s="187" t="str">
        <f t="shared" si="87"/>
        <v>601</v>
      </c>
      <c r="DR75" s="187" t="str">
        <f t="shared" si="87"/>
        <v>601</v>
      </c>
      <c r="DS75" s="187" t="str">
        <f t="shared" si="87"/>
        <v>601</v>
      </c>
      <c r="DT75" s="187" t="str">
        <f t="shared" si="87"/>
        <v>600</v>
      </c>
      <c r="DU75" s="187" t="str">
        <f t="shared" si="87"/>
        <v>600</v>
      </c>
      <c r="DV75" s="188" t="str">
        <f t="shared" si="87"/>
        <v>601</v>
      </c>
      <c r="GF75" s="185"/>
    </row>
    <row r="76" spans="2:188" ht="13.5" customHeight="1">
      <c r="D76" s="186" t="s">
        <v>159</v>
      </c>
      <c r="E76" s="187" t="str">
        <f t="shared" ref="E76:AJ76" si="88">E33&amp;COUNTA(E29:E30)&amp;COUNTA(E31)</f>
        <v>601</v>
      </c>
      <c r="F76" s="187" t="str">
        <f t="shared" si="88"/>
        <v>601</v>
      </c>
      <c r="G76" s="187" t="str">
        <f t="shared" si="88"/>
        <v>601</v>
      </c>
      <c r="H76" s="187" t="str">
        <f t="shared" si="88"/>
        <v>601</v>
      </c>
      <c r="I76" s="187" t="str">
        <f t="shared" si="88"/>
        <v>600</v>
      </c>
      <c r="J76" s="187" t="str">
        <f t="shared" si="88"/>
        <v>600</v>
      </c>
      <c r="K76" s="187" t="str">
        <f t="shared" si="88"/>
        <v>601</v>
      </c>
      <c r="L76" s="187" t="str">
        <f t="shared" si="88"/>
        <v>601</v>
      </c>
      <c r="M76" s="187" t="str">
        <f t="shared" si="88"/>
        <v>701</v>
      </c>
      <c r="N76" s="187" t="str">
        <f t="shared" si="88"/>
        <v>701</v>
      </c>
      <c r="O76" s="187" t="str">
        <f t="shared" si="88"/>
        <v>700</v>
      </c>
      <c r="P76" s="187" t="str">
        <f t="shared" si="88"/>
        <v>700</v>
      </c>
      <c r="Q76" s="187" t="str">
        <f t="shared" si="88"/>
        <v>700</v>
      </c>
      <c r="R76" s="187" t="str">
        <f t="shared" si="88"/>
        <v>701</v>
      </c>
      <c r="S76" s="187" t="str">
        <f t="shared" si="88"/>
        <v>701</v>
      </c>
      <c r="T76" s="187" t="str">
        <f t="shared" si="88"/>
        <v>701</v>
      </c>
      <c r="U76" s="187" t="str">
        <f t="shared" si="88"/>
        <v>701</v>
      </c>
      <c r="V76" s="187" t="str">
        <f t="shared" si="88"/>
        <v>701</v>
      </c>
      <c r="W76" s="187" t="str">
        <f t="shared" si="88"/>
        <v>700</v>
      </c>
      <c r="X76" s="187" t="str">
        <f t="shared" si="88"/>
        <v>700</v>
      </c>
      <c r="Y76" s="187" t="str">
        <f t="shared" si="88"/>
        <v>701</v>
      </c>
      <c r="Z76" s="187" t="str">
        <f t="shared" si="88"/>
        <v>701</v>
      </c>
      <c r="AA76" s="187" t="str">
        <f t="shared" si="88"/>
        <v>701</v>
      </c>
      <c r="AB76" s="187" t="str">
        <f t="shared" si="88"/>
        <v>711</v>
      </c>
      <c r="AC76" s="187" t="str">
        <f t="shared" si="88"/>
        <v>711</v>
      </c>
      <c r="AD76" s="187" t="str">
        <f t="shared" si="88"/>
        <v>710</v>
      </c>
      <c r="AE76" s="187" t="str">
        <f t="shared" si="88"/>
        <v>710</v>
      </c>
      <c r="AF76" s="187" t="str">
        <f t="shared" si="88"/>
        <v>711</v>
      </c>
      <c r="AG76" s="187" t="str">
        <f t="shared" si="88"/>
        <v>711</v>
      </c>
      <c r="AH76" s="187" t="str">
        <f t="shared" si="88"/>
        <v>711</v>
      </c>
      <c r="AI76" s="187" t="str">
        <f t="shared" si="88"/>
        <v>711</v>
      </c>
      <c r="AJ76" s="187" t="str">
        <f t="shared" si="88"/>
        <v>711</v>
      </c>
      <c r="AK76" s="187" t="str">
        <f t="shared" ref="AK76:BP76" si="89">AK33&amp;COUNTA(AK29:AK30)&amp;COUNTA(AK31)</f>
        <v>710</v>
      </c>
      <c r="AL76" s="187" t="str">
        <f t="shared" si="89"/>
        <v>710</v>
      </c>
      <c r="AM76" s="187" t="str">
        <f t="shared" si="89"/>
        <v>711</v>
      </c>
      <c r="AN76" s="187" t="str">
        <f t="shared" si="89"/>
        <v>711</v>
      </c>
      <c r="AO76" s="187" t="str">
        <f t="shared" si="89"/>
        <v>711</v>
      </c>
      <c r="AP76" s="187" t="str">
        <f t="shared" si="89"/>
        <v>711</v>
      </c>
      <c r="AQ76" s="187" t="str">
        <f t="shared" si="89"/>
        <v>711</v>
      </c>
      <c r="AR76" s="187" t="str">
        <f t="shared" si="89"/>
        <v>610</v>
      </c>
      <c r="AS76" s="187" t="str">
        <f t="shared" si="89"/>
        <v>610</v>
      </c>
      <c r="AT76" s="187" t="str">
        <f t="shared" si="89"/>
        <v>611</v>
      </c>
      <c r="AU76" s="187" t="str">
        <f t="shared" si="89"/>
        <v>611</v>
      </c>
      <c r="AV76" s="187" t="str">
        <f t="shared" si="89"/>
        <v>611</v>
      </c>
      <c r="AW76" s="187" t="str">
        <f t="shared" si="89"/>
        <v>611</v>
      </c>
      <c r="AX76" s="187" t="str">
        <f t="shared" si="89"/>
        <v>611</v>
      </c>
      <c r="AY76" s="187" t="str">
        <f t="shared" si="89"/>
        <v>610</v>
      </c>
      <c r="AZ76" s="187" t="str">
        <f t="shared" si="89"/>
        <v>610</v>
      </c>
      <c r="BA76" s="187" t="str">
        <f t="shared" si="89"/>
        <v>610</v>
      </c>
      <c r="BB76" s="187" t="str">
        <f t="shared" si="89"/>
        <v>611</v>
      </c>
      <c r="BC76" s="187" t="str">
        <f t="shared" si="89"/>
        <v>611</v>
      </c>
      <c r="BD76" s="187" t="str">
        <f t="shared" si="89"/>
        <v>611</v>
      </c>
      <c r="BE76" s="187" t="str">
        <f t="shared" si="89"/>
        <v>610</v>
      </c>
      <c r="BF76" s="187" t="str">
        <f t="shared" si="89"/>
        <v>610</v>
      </c>
      <c r="BG76" s="187" t="str">
        <f t="shared" si="89"/>
        <v>610</v>
      </c>
      <c r="BH76" s="187" t="str">
        <f t="shared" si="89"/>
        <v>611</v>
      </c>
      <c r="BI76" s="187" t="str">
        <f t="shared" si="89"/>
        <v>611</v>
      </c>
      <c r="BJ76" s="187" t="str">
        <f t="shared" si="89"/>
        <v>611</v>
      </c>
      <c r="BK76" s="187" t="str">
        <f t="shared" si="89"/>
        <v>611</v>
      </c>
      <c r="BL76" s="187" t="str">
        <f t="shared" si="89"/>
        <v>611</v>
      </c>
      <c r="BM76" s="187" t="str">
        <f t="shared" si="89"/>
        <v>610</v>
      </c>
      <c r="BN76" s="187" t="str">
        <f t="shared" si="89"/>
        <v>510</v>
      </c>
      <c r="BO76" s="187" t="str">
        <f t="shared" si="89"/>
        <v>511</v>
      </c>
      <c r="BP76" s="187" t="str">
        <f t="shared" si="89"/>
        <v>511</v>
      </c>
      <c r="BQ76" s="187" t="str">
        <f t="shared" ref="BQ76:CV76" si="90">BQ33&amp;COUNTA(BQ29:BQ30)&amp;COUNTA(BQ31)</f>
        <v>511</v>
      </c>
      <c r="BR76" s="187" t="str">
        <f t="shared" si="90"/>
        <v>511</v>
      </c>
      <c r="BS76" s="187" t="str">
        <f t="shared" si="90"/>
        <v>511</v>
      </c>
      <c r="BT76" s="187" t="str">
        <f t="shared" si="90"/>
        <v>510</v>
      </c>
      <c r="BU76" s="187" t="str">
        <f t="shared" si="90"/>
        <v>510</v>
      </c>
      <c r="BV76" s="187" t="str">
        <f t="shared" si="90"/>
        <v>510</v>
      </c>
      <c r="BW76" s="187" t="str">
        <f t="shared" si="90"/>
        <v>511</v>
      </c>
      <c r="BX76" s="187" t="str">
        <f t="shared" si="90"/>
        <v>511</v>
      </c>
      <c r="BY76" s="187" t="str">
        <f t="shared" si="90"/>
        <v>511</v>
      </c>
      <c r="BZ76" s="187" t="str">
        <f t="shared" si="90"/>
        <v>511</v>
      </c>
      <c r="CA76" s="187" t="str">
        <f t="shared" si="90"/>
        <v>510</v>
      </c>
      <c r="CB76" s="187" t="str">
        <f t="shared" si="90"/>
        <v>510</v>
      </c>
      <c r="CC76" s="187" t="str">
        <f t="shared" si="90"/>
        <v>511</v>
      </c>
      <c r="CD76" s="187" t="str">
        <f t="shared" si="90"/>
        <v>511</v>
      </c>
      <c r="CE76" s="187" t="str">
        <f t="shared" si="90"/>
        <v>511</v>
      </c>
      <c r="CF76" s="187" t="str">
        <f t="shared" si="90"/>
        <v>511</v>
      </c>
      <c r="CG76" s="187" t="str">
        <f t="shared" si="90"/>
        <v>511</v>
      </c>
      <c r="CH76" s="187" t="str">
        <f t="shared" si="90"/>
        <v>510</v>
      </c>
      <c r="CI76" s="187" t="str">
        <f t="shared" si="90"/>
        <v>510</v>
      </c>
      <c r="CJ76" s="187" t="str">
        <f t="shared" si="90"/>
        <v>511</v>
      </c>
      <c r="CK76" s="187" t="str">
        <f t="shared" si="90"/>
        <v>511</v>
      </c>
      <c r="CL76" s="187" t="str">
        <f t="shared" si="90"/>
        <v>511</v>
      </c>
      <c r="CM76" s="187" t="str">
        <f t="shared" si="90"/>
        <v>511</v>
      </c>
      <c r="CN76" s="187" t="str">
        <f t="shared" si="90"/>
        <v>511</v>
      </c>
      <c r="CO76" s="187" t="str">
        <f t="shared" si="90"/>
        <v>510</v>
      </c>
      <c r="CP76" s="187" t="str">
        <f t="shared" si="90"/>
        <v>510</v>
      </c>
      <c r="CQ76" s="187" t="str">
        <f t="shared" si="90"/>
        <v>511</v>
      </c>
      <c r="CR76" s="187" t="str">
        <f t="shared" si="90"/>
        <v>511</v>
      </c>
      <c r="CS76" s="187" t="str">
        <f t="shared" si="90"/>
        <v>511</v>
      </c>
      <c r="CT76" s="187" t="str">
        <f t="shared" si="90"/>
        <v>511</v>
      </c>
      <c r="CU76" s="187" t="str">
        <f t="shared" si="90"/>
        <v>510</v>
      </c>
      <c r="CV76" s="187" t="str">
        <f t="shared" si="90"/>
        <v>410</v>
      </c>
      <c r="CW76" s="187" t="str">
        <f t="shared" ref="CW76:DV76" si="91">CW33&amp;COUNTA(CW29:CW30)&amp;COUNTA(CW31)</f>
        <v>410</v>
      </c>
      <c r="CX76" s="187" t="str">
        <f t="shared" si="91"/>
        <v>411</v>
      </c>
      <c r="CY76" s="187" t="str">
        <f t="shared" si="91"/>
        <v>411</v>
      </c>
      <c r="CZ76" s="187" t="str">
        <f t="shared" si="91"/>
        <v>411</v>
      </c>
      <c r="DA76" s="187" t="str">
        <f t="shared" si="91"/>
        <v>411</v>
      </c>
      <c r="DB76" s="187" t="str">
        <f t="shared" si="91"/>
        <v>411</v>
      </c>
      <c r="DC76" s="187" t="str">
        <f t="shared" si="91"/>
        <v>410</v>
      </c>
      <c r="DD76" s="187" t="str">
        <f t="shared" si="91"/>
        <v>410</v>
      </c>
      <c r="DE76" s="187" t="str">
        <f t="shared" si="91"/>
        <v>411</v>
      </c>
      <c r="DF76" s="187" t="str">
        <f t="shared" si="91"/>
        <v>411</v>
      </c>
      <c r="DG76" s="187" t="str">
        <f t="shared" si="91"/>
        <v>411</v>
      </c>
      <c r="DH76" s="187" t="str">
        <f t="shared" si="91"/>
        <v>411</v>
      </c>
      <c r="DI76" s="187" t="str">
        <f t="shared" si="91"/>
        <v>411</v>
      </c>
      <c r="DJ76" s="187" t="str">
        <f t="shared" si="91"/>
        <v>410</v>
      </c>
      <c r="DK76" s="187" t="str">
        <f t="shared" si="91"/>
        <v>410</v>
      </c>
      <c r="DL76" s="187" t="str">
        <f t="shared" si="91"/>
        <v>411</v>
      </c>
      <c r="DM76" s="187" t="str">
        <f t="shared" si="91"/>
        <v>411</v>
      </c>
      <c r="DN76" s="187" t="str">
        <f t="shared" si="91"/>
        <v>401</v>
      </c>
      <c r="DO76" s="187" t="str">
        <f t="shared" si="91"/>
        <v>400</v>
      </c>
      <c r="DP76" s="187" t="str">
        <f t="shared" si="91"/>
        <v>401</v>
      </c>
      <c r="DQ76" s="187" t="str">
        <f t="shared" si="91"/>
        <v>400</v>
      </c>
      <c r="DR76" s="187" t="str">
        <f t="shared" si="91"/>
        <v>400</v>
      </c>
      <c r="DS76" s="187" t="str">
        <f t="shared" si="91"/>
        <v>401</v>
      </c>
      <c r="DT76" s="187" t="str">
        <f t="shared" si="91"/>
        <v>401</v>
      </c>
      <c r="DU76" s="187" t="str">
        <f t="shared" si="91"/>
        <v>401</v>
      </c>
      <c r="DV76" s="188" t="str">
        <f t="shared" si="91"/>
        <v>401</v>
      </c>
    </row>
    <row r="77" spans="2:188" ht="13.5" customHeight="1">
      <c r="D77" s="186" t="s">
        <v>160</v>
      </c>
      <c r="E77" s="187" t="str">
        <f t="shared" ref="E77:AJ77" si="92">E52&amp;COUNTA(E48:E49)&amp;COUNTA(E50)</f>
        <v>401</v>
      </c>
      <c r="F77" s="187" t="str">
        <f t="shared" si="92"/>
        <v>400</v>
      </c>
      <c r="G77" s="187" t="str">
        <f t="shared" si="92"/>
        <v>400</v>
      </c>
      <c r="H77" s="187" t="str">
        <f t="shared" si="92"/>
        <v>401</v>
      </c>
      <c r="I77" s="187" t="str">
        <f t="shared" si="92"/>
        <v>401</v>
      </c>
      <c r="J77" s="187" t="str">
        <f t="shared" si="92"/>
        <v>401</v>
      </c>
      <c r="K77" s="187" t="str">
        <f t="shared" si="92"/>
        <v>401</v>
      </c>
      <c r="L77" s="187" t="str">
        <f t="shared" si="92"/>
        <v>401</v>
      </c>
      <c r="M77" s="187" t="str">
        <f t="shared" si="92"/>
        <v>400</v>
      </c>
      <c r="N77" s="187" t="str">
        <f t="shared" si="92"/>
        <v>400</v>
      </c>
      <c r="O77" s="187" t="str">
        <f t="shared" si="92"/>
        <v>401</v>
      </c>
      <c r="P77" s="187" t="str">
        <f t="shared" si="92"/>
        <v>401</v>
      </c>
      <c r="Q77" s="187" t="str">
        <f t="shared" si="92"/>
        <v>301</v>
      </c>
      <c r="R77" s="187" t="str">
        <f t="shared" si="92"/>
        <v>301</v>
      </c>
      <c r="S77" s="187" t="str">
        <f t="shared" si="92"/>
        <v>301</v>
      </c>
      <c r="T77" s="187" t="str">
        <f t="shared" si="92"/>
        <v>300</v>
      </c>
      <c r="U77" s="187" t="str">
        <f t="shared" si="92"/>
        <v>300</v>
      </c>
      <c r="V77" s="187" t="str">
        <f t="shared" si="92"/>
        <v>301</v>
      </c>
      <c r="W77" s="187" t="str">
        <f t="shared" si="92"/>
        <v>301</v>
      </c>
      <c r="X77" s="187" t="str">
        <f t="shared" si="92"/>
        <v>301</v>
      </c>
      <c r="Y77" s="187" t="str">
        <f t="shared" si="92"/>
        <v>301</v>
      </c>
      <c r="Z77" s="187" t="str">
        <f t="shared" si="92"/>
        <v>301</v>
      </c>
      <c r="AA77" s="187" t="str">
        <f t="shared" si="92"/>
        <v>300</v>
      </c>
      <c r="AB77" s="187" t="str">
        <f t="shared" si="92"/>
        <v>300</v>
      </c>
      <c r="AC77" s="187" t="str">
        <f t="shared" si="92"/>
        <v>301</v>
      </c>
      <c r="AD77" s="187" t="str">
        <f t="shared" si="92"/>
        <v>301</v>
      </c>
      <c r="AE77" s="187" t="str">
        <f t="shared" si="92"/>
        <v>301</v>
      </c>
      <c r="AF77" s="187" t="str">
        <f t="shared" si="92"/>
        <v>301</v>
      </c>
      <c r="AG77" s="187" t="str">
        <f t="shared" si="92"/>
        <v>301</v>
      </c>
      <c r="AH77" s="187" t="str">
        <f t="shared" si="92"/>
        <v>310</v>
      </c>
      <c r="AI77" s="187" t="str">
        <f t="shared" si="92"/>
        <v>310</v>
      </c>
      <c r="AJ77" s="187" t="str">
        <f t="shared" si="92"/>
        <v>310</v>
      </c>
      <c r="AK77" s="187" t="str">
        <f t="shared" ref="AK77:BP77" si="93">AK52&amp;COUNTA(AK48:AK49)&amp;COUNTA(AK50)</f>
        <v>311</v>
      </c>
      <c r="AL77" s="187" t="str">
        <f t="shared" si="93"/>
        <v>311</v>
      </c>
      <c r="AM77" s="187" t="str">
        <f t="shared" si="93"/>
        <v>311</v>
      </c>
      <c r="AN77" s="187" t="str">
        <f t="shared" si="93"/>
        <v>311</v>
      </c>
      <c r="AO77" s="187" t="str">
        <f t="shared" si="93"/>
        <v>310</v>
      </c>
      <c r="AP77" s="187" t="str">
        <f t="shared" si="93"/>
        <v>310</v>
      </c>
      <c r="AQ77" s="187" t="str">
        <f t="shared" si="93"/>
        <v>310</v>
      </c>
      <c r="AR77" s="187" t="str">
        <f t="shared" si="93"/>
        <v>311</v>
      </c>
      <c r="AS77" s="187" t="str">
        <f t="shared" si="93"/>
        <v>311</v>
      </c>
      <c r="AT77" s="187" t="str">
        <f t="shared" si="93"/>
        <v>311</v>
      </c>
      <c r="AU77" s="187" t="str">
        <f t="shared" si="93"/>
        <v>311</v>
      </c>
      <c r="AV77" s="187" t="str">
        <f t="shared" si="93"/>
        <v>310</v>
      </c>
      <c r="AW77" s="187" t="str">
        <f t="shared" si="93"/>
        <v>310</v>
      </c>
      <c r="AX77" s="187" t="str">
        <f t="shared" si="93"/>
        <v>311</v>
      </c>
      <c r="AY77" s="187" t="str">
        <f t="shared" si="93"/>
        <v>211</v>
      </c>
      <c r="AZ77" s="187" t="str">
        <f t="shared" si="93"/>
        <v>211</v>
      </c>
      <c r="BA77" s="187" t="str">
        <f t="shared" si="93"/>
        <v>211</v>
      </c>
      <c r="BB77" s="187" t="str">
        <f t="shared" si="93"/>
        <v>211</v>
      </c>
      <c r="BC77" s="187" t="str">
        <f t="shared" si="93"/>
        <v>210</v>
      </c>
      <c r="BD77" s="187" t="str">
        <f t="shared" si="93"/>
        <v>210</v>
      </c>
      <c r="BE77" s="187" t="str">
        <f t="shared" si="93"/>
        <v>211</v>
      </c>
      <c r="BF77" s="187" t="str">
        <f t="shared" si="93"/>
        <v>211</v>
      </c>
      <c r="BG77" s="187" t="str">
        <f t="shared" si="93"/>
        <v>211</v>
      </c>
      <c r="BH77" s="187" t="str">
        <f t="shared" si="93"/>
        <v>211</v>
      </c>
      <c r="BI77" s="187" t="str">
        <f t="shared" si="93"/>
        <v>211</v>
      </c>
      <c r="BJ77" s="187" t="str">
        <f t="shared" si="93"/>
        <v>210</v>
      </c>
      <c r="BK77" s="187" t="str">
        <f t="shared" si="93"/>
        <v>210</v>
      </c>
      <c r="BL77" s="187" t="str">
        <f t="shared" si="93"/>
        <v>211</v>
      </c>
      <c r="BM77" s="187" t="str">
        <f t="shared" si="93"/>
        <v>211</v>
      </c>
      <c r="BN77" s="187" t="str">
        <f t="shared" si="93"/>
        <v>211</v>
      </c>
      <c r="BO77" s="187" t="str">
        <f t="shared" si="93"/>
        <v>211</v>
      </c>
      <c r="BP77" s="187" t="str">
        <f t="shared" si="93"/>
        <v>211</v>
      </c>
      <c r="BQ77" s="187" t="str">
        <f t="shared" ref="BQ77:CV77" si="94">BQ52&amp;COUNTA(BQ48:BQ49)&amp;COUNTA(BQ50)</f>
        <v>210</v>
      </c>
      <c r="BR77" s="187" t="str">
        <f t="shared" si="94"/>
        <v>210</v>
      </c>
      <c r="BS77" s="187" t="str">
        <f t="shared" si="94"/>
        <v>211</v>
      </c>
      <c r="BT77" s="187" t="str">
        <f t="shared" si="94"/>
        <v>211</v>
      </c>
      <c r="BU77" s="187" t="str">
        <f t="shared" si="94"/>
        <v>111</v>
      </c>
      <c r="BV77" s="187" t="str">
        <f t="shared" si="94"/>
        <v>111</v>
      </c>
      <c r="BW77" s="187" t="str">
        <f t="shared" si="94"/>
        <v>111</v>
      </c>
      <c r="BX77" s="187" t="str">
        <f t="shared" si="94"/>
        <v>110</v>
      </c>
      <c r="BY77" s="187" t="str">
        <f t="shared" si="94"/>
        <v>110</v>
      </c>
      <c r="BZ77" s="187" t="str">
        <f t="shared" si="94"/>
        <v>110</v>
      </c>
      <c r="CA77" s="187" t="str">
        <f t="shared" si="94"/>
        <v>111</v>
      </c>
      <c r="CB77" s="187" t="str">
        <f t="shared" si="94"/>
        <v>111</v>
      </c>
      <c r="CC77" s="187" t="str">
        <f t="shared" si="94"/>
        <v>111</v>
      </c>
      <c r="CD77" s="187" t="str">
        <f t="shared" si="94"/>
        <v>111</v>
      </c>
      <c r="CE77" s="187" t="str">
        <f t="shared" si="94"/>
        <v>110</v>
      </c>
      <c r="CF77" s="187" t="str">
        <f t="shared" si="94"/>
        <v>110</v>
      </c>
      <c r="CG77" s="187" t="str">
        <f t="shared" si="94"/>
        <v>111</v>
      </c>
      <c r="CH77" s="187" t="str">
        <f t="shared" si="94"/>
        <v>111</v>
      </c>
      <c r="CI77" s="187" t="str">
        <f t="shared" si="94"/>
        <v>111</v>
      </c>
      <c r="CJ77" s="187" t="str">
        <f t="shared" si="94"/>
        <v>111</v>
      </c>
      <c r="CK77" s="187" t="str">
        <f t="shared" si="94"/>
        <v>110</v>
      </c>
      <c r="CL77" s="187" t="str">
        <f t="shared" si="94"/>
        <v>110</v>
      </c>
      <c r="CM77" s="187" t="str">
        <f t="shared" si="94"/>
        <v>110</v>
      </c>
      <c r="CN77" s="187" t="str">
        <f t="shared" si="94"/>
        <v>111</v>
      </c>
      <c r="CO77" s="187" t="str">
        <f t="shared" si="94"/>
        <v>111</v>
      </c>
      <c r="CP77" s="187" t="str">
        <f t="shared" si="94"/>
        <v>111</v>
      </c>
      <c r="CQ77" s="187" t="str">
        <f t="shared" si="94"/>
        <v>111</v>
      </c>
      <c r="CR77" s="187" t="str">
        <f t="shared" si="94"/>
        <v>111</v>
      </c>
      <c r="CS77" s="187" t="str">
        <f t="shared" si="94"/>
        <v>110</v>
      </c>
      <c r="CT77" s="187" t="str">
        <f t="shared" si="94"/>
        <v>110</v>
      </c>
      <c r="CU77" s="187" t="str">
        <f t="shared" si="94"/>
        <v>111</v>
      </c>
      <c r="CV77" s="187" t="str">
        <f t="shared" si="94"/>
        <v>111</v>
      </c>
      <c r="CW77" s="187" t="str">
        <f t="shared" ref="CW77:DU77" si="95">CW52&amp;COUNTA(CW48:CW49)&amp;COUNTA(CW50)</f>
        <v>111</v>
      </c>
      <c r="CX77" s="187" t="str">
        <f t="shared" si="95"/>
        <v>111</v>
      </c>
      <c r="CY77" s="187" t="str">
        <f t="shared" si="95"/>
        <v>111</v>
      </c>
      <c r="CZ77" s="187" t="str">
        <f t="shared" si="95"/>
        <v>210</v>
      </c>
      <c r="DA77" s="187" t="str">
        <f t="shared" si="95"/>
        <v>210</v>
      </c>
      <c r="DB77" s="187" t="str">
        <f t="shared" si="95"/>
        <v>211</v>
      </c>
      <c r="DC77" s="187" t="str">
        <f t="shared" si="95"/>
        <v>211</v>
      </c>
      <c r="DD77" s="187" t="str">
        <f t="shared" si="95"/>
        <v>211</v>
      </c>
      <c r="DE77" s="187" t="str">
        <f t="shared" si="95"/>
        <v>211</v>
      </c>
      <c r="DF77" s="187" t="str">
        <f t="shared" si="95"/>
        <v>211</v>
      </c>
      <c r="DG77" s="187" t="str">
        <f t="shared" si="95"/>
        <v>210</v>
      </c>
      <c r="DH77" s="187" t="str">
        <f t="shared" si="95"/>
        <v>210</v>
      </c>
      <c r="DI77" s="187" t="str">
        <f t="shared" si="95"/>
        <v>211</v>
      </c>
      <c r="DJ77" s="187" t="str">
        <f t="shared" si="95"/>
        <v>210</v>
      </c>
      <c r="DK77" s="187" t="str">
        <f t="shared" si="95"/>
        <v>211</v>
      </c>
      <c r="DL77" s="187" t="str">
        <f t="shared" si="95"/>
        <v>211</v>
      </c>
      <c r="DM77" s="187" t="str">
        <f t="shared" si="95"/>
        <v>211</v>
      </c>
      <c r="DN77" s="187" t="str">
        <f t="shared" si="95"/>
        <v>210</v>
      </c>
      <c r="DO77" s="187" t="str">
        <f t="shared" si="95"/>
        <v>210</v>
      </c>
      <c r="DP77" s="187" t="str">
        <f t="shared" si="95"/>
        <v>211</v>
      </c>
      <c r="DQ77" s="187" t="str">
        <f t="shared" si="95"/>
        <v>211</v>
      </c>
      <c r="DR77" s="187" t="str">
        <f t="shared" si="95"/>
        <v>211</v>
      </c>
      <c r="DS77" s="187" t="str">
        <f t="shared" si="95"/>
        <v>211</v>
      </c>
      <c r="DT77" s="187" t="str">
        <f t="shared" si="95"/>
        <v>211</v>
      </c>
      <c r="DU77" s="187" t="str">
        <f t="shared" si="95"/>
        <v>210</v>
      </c>
      <c r="DV77" s="188"/>
      <c r="DW77" s="185"/>
    </row>
    <row r="78" spans="2:188" ht="13.5" customHeight="1">
      <c r="BG78" s="185"/>
      <c r="BH78" s="185"/>
      <c r="BI78" s="185"/>
      <c r="BJ78" s="185"/>
      <c r="BK78" s="185"/>
      <c r="BL78" s="185"/>
      <c r="BM78" s="185"/>
      <c r="BN78" s="185"/>
      <c r="BO78" s="185"/>
      <c r="BP78" s="185"/>
      <c r="BQ78" s="185"/>
      <c r="BR78" s="185"/>
      <c r="BS78" s="185"/>
      <c r="BT78" s="185"/>
      <c r="BU78" s="185"/>
      <c r="BV78" s="185"/>
      <c r="BW78" s="185"/>
      <c r="BX78" s="185"/>
      <c r="BY78" s="185"/>
      <c r="BZ78" s="185"/>
      <c r="CA78" s="185"/>
      <c r="CB78" s="185"/>
      <c r="CC78" s="185"/>
      <c r="CD78" s="185"/>
      <c r="CE78" s="185"/>
      <c r="CF78" s="185"/>
      <c r="CG78" s="185"/>
      <c r="CH78" s="185"/>
      <c r="CI78" s="185"/>
      <c r="CJ78" s="185"/>
      <c r="CK78" s="185"/>
      <c r="CL78" s="185"/>
      <c r="CM78" s="185"/>
      <c r="CN78" s="185"/>
      <c r="CO78" s="185"/>
      <c r="CP78" s="185"/>
      <c r="CQ78" s="185"/>
      <c r="CR78" s="185"/>
      <c r="CS78" s="185"/>
      <c r="CT78" s="185"/>
      <c r="CU78" s="185"/>
      <c r="CV78" s="185"/>
      <c r="CW78" s="185"/>
      <c r="CX78" s="185"/>
      <c r="CY78" s="185"/>
      <c r="CZ78" s="185"/>
      <c r="DA78" s="185"/>
      <c r="DB78" s="185"/>
      <c r="DC78" s="185"/>
      <c r="DD78" s="185"/>
      <c r="DE78" s="185"/>
      <c r="DF78" s="185"/>
      <c r="DG78" s="185"/>
      <c r="DH78" s="185"/>
      <c r="DI78" s="185"/>
      <c r="DJ78" s="185"/>
      <c r="DK78" s="185"/>
      <c r="DL78" s="185"/>
      <c r="DM78" s="185"/>
      <c r="DN78" s="185"/>
      <c r="DO78" s="185"/>
      <c r="DP78" s="185"/>
      <c r="DQ78" s="185"/>
      <c r="DR78" s="185"/>
      <c r="DS78" s="185"/>
      <c r="DT78" s="185"/>
      <c r="DU78" s="185"/>
      <c r="DV78" s="185"/>
      <c r="DW78" s="185"/>
      <c r="DX78" s="185"/>
      <c r="DY78" s="185"/>
      <c r="DZ78" s="185"/>
      <c r="EA78" s="185"/>
      <c r="EB78" s="185"/>
      <c r="EC78" s="185"/>
      <c r="ED78" s="185"/>
      <c r="EE78" s="185"/>
      <c r="EF78" s="185"/>
      <c r="EG78" s="185"/>
      <c r="EH78" s="185"/>
      <c r="EI78" s="185"/>
      <c r="EJ78" s="185"/>
      <c r="EK78" s="185"/>
      <c r="EL78" s="185"/>
      <c r="EM78" s="185"/>
      <c r="EN78" s="185"/>
      <c r="EO78" s="185"/>
      <c r="EP78" s="185"/>
      <c r="EQ78" s="185"/>
      <c r="ER78" s="185"/>
      <c r="ES78" s="185"/>
      <c r="ET78" s="185"/>
      <c r="EU78" s="185"/>
      <c r="EV78" s="185"/>
      <c r="EW78" s="185"/>
      <c r="EX78" s="185"/>
      <c r="EY78" s="185"/>
      <c r="EZ78" s="185"/>
      <c r="FA78" s="185"/>
      <c r="FB78" s="185"/>
      <c r="FC78" s="185"/>
      <c r="FD78" s="185"/>
      <c r="FE78" s="185"/>
      <c r="FF78" s="185"/>
      <c r="FG78" s="185"/>
      <c r="FH78" s="185"/>
      <c r="FI78" s="185"/>
      <c r="FJ78" s="185"/>
      <c r="FK78" s="185"/>
      <c r="FL78" s="185"/>
      <c r="FM78" s="185"/>
      <c r="FN78" s="185"/>
      <c r="FO78" s="185"/>
      <c r="FP78" s="185"/>
      <c r="FQ78" s="185"/>
      <c r="FR78" s="185"/>
      <c r="FS78" s="185"/>
      <c r="FT78" s="185"/>
      <c r="FU78" s="185"/>
      <c r="FV78" s="185"/>
      <c r="FW78" s="185"/>
      <c r="FX78" s="185"/>
      <c r="FY78" s="185"/>
      <c r="FZ78" s="185"/>
      <c r="GA78" s="185"/>
      <c r="GB78" s="185"/>
      <c r="GC78" s="185"/>
      <c r="GD78" s="185"/>
      <c r="GE78" s="185"/>
      <c r="GF78" s="185"/>
    </row>
  </sheetData>
  <mergeCells count="31">
    <mergeCell ref="DV56:DW56"/>
    <mergeCell ref="DV57:DW57"/>
    <mergeCell ref="DV58:DW58"/>
    <mergeCell ref="DV59:DW59"/>
    <mergeCell ref="DV50:DW50"/>
    <mergeCell ref="DV52:DW52"/>
    <mergeCell ref="DV53:DW53"/>
    <mergeCell ref="DV54:DW54"/>
    <mergeCell ref="DV55:DW55"/>
    <mergeCell ref="DV49:DW49"/>
    <mergeCell ref="B24:D24"/>
    <mergeCell ref="E24:AI24"/>
    <mergeCell ref="AJ24:BM24"/>
    <mergeCell ref="BN24:CR24"/>
    <mergeCell ref="CS24:DV24"/>
    <mergeCell ref="B43:D43"/>
    <mergeCell ref="E43:AI43"/>
    <mergeCell ref="AJ43:BN43"/>
    <mergeCell ref="BO43:CP43"/>
    <mergeCell ref="CQ43:DU43"/>
    <mergeCell ref="DV43:DW43"/>
    <mergeCell ref="DV44:DW44"/>
    <mergeCell ref="DV45:DW45"/>
    <mergeCell ref="DV47:DW47"/>
    <mergeCell ref="DV48:DW48"/>
    <mergeCell ref="CR5:DV5"/>
    <mergeCell ref="B2:P2"/>
    <mergeCell ref="B5:D5"/>
    <mergeCell ref="E5:AH5"/>
    <mergeCell ref="AI5:BM5"/>
    <mergeCell ref="BN5:CQ5"/>
  </mergeCells>
  <phoneticPr fontId="26"/>
  <conditionalFormatting sqref="E53:DU59 E15:DV21 E34:DV40">
    <cfRule type="cellIs" dxfId="0" priority="1" stopIfTrue="1" operator="between">
      <formula>1</formula>
      <formula>7</formula>
    </cfRule>
  </conditionalFormatting>
  <printOptions horizontalCentered="1"/>
  <pageMargins left="0.39370078740157483" right="0.39370078740157483" top="0.39370078740157483" bottom="0.39370078740157483" header="0.39370078740157483" footer="0.39370078740157483"/>
  <pageSetup paperSize="8" scale="56"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F66"/>
  <sheetViews>
    <sheetView topLeftCell="A39" workbookViewId="0">
      <selection activeCell="F39" sqref="F39"/>
    </sheetView>
  </sheetViews>
  <sheetFormatPr defaultRowHeight="13.5"/>
  <cols>
    <col min="2" max="2" width="13.5" style="389" customWidth="1"/>
    <col min="3" max="3" width="36.25" style="389" customWidth="1"/>
    <col min="4" max="4" width="13.25" style="390" customWidth="1"/>
    <col min="5" max="5" width="10.5" style="389" customWidth="1"/>
    <col min="6" max="6" width="57.25" style="389" customWidth="1"/>
  </cols>
  <sheetData>
    <row r="1" spans="2:6">
      <c r="B1" s="311" t="s">
        <v>902</v>
      </c>
    </row>
    <row r="2" spans="2:6" ht="17.25">
      <c r="B2" s="1410" t="s">
        <v>585</v>
      </c>
      <c r="C2" s="1410"/>
      <c r="D2" s="1410"/>
      <c r="E2" s="1410"/>
      <c r="F2" s="1410"/>
    </row>
    <row r="3" spans="2:6" ht="7.5" customHeight="1"/>
    <row r="4" spans="2:6">
      <c r="B4" s="1411" t="s">
        <v>500</v>
      </c>
      <c r="C4" s="1412"/>
      <c r="D4" s="391" t="s">
        <v>321</v>
      </c>
      <c r="E4" s="391" t="s">
        <v>526</v>
      </c>
      <c r="F4" s="392" t="s">
        <v>527</v>
      </c>
    </row>
    <row r="5" spans="2:6">
      <c r="B5" s="1413" t="s">
        <v>716</v>
      </c>
      <c r="C5" s="414" t="s">
        <v>555</v>
      </c>
      <c r="D5" s="395" t="s">
        <v>528</v>
      </c>
      <c r="E5" s="397">
        <v>292</v>
      </c>
      <c r="F5" s="396"/>
    </row>
    <row r="6" spans="2:6">
      <c r="B6" s="1414"/>
      <c r="C6" s="414" t="s">
        <v>556</v>
      </c>
      <c r="D6" s="395" t="s">
        <v>107</v>
      </c>
      <c r="E6" s="1034" t="s">
        <v>847</v>
      </c>
      <c r="F6" s="446"/>
    </row>
    <row r="7" spans="2:6">
      <c r="B7" s="1414"/>
      <c r="C7" s="414" t="s">
        <v>529</v>
      </c>
      <c r="D7" s="1105" t="s">
        <v>498</v>
      </c>
      <c r="E7" s="1104"/>
      <c r="F7" s="446" t="s">
        <v>897</v>
      </c>
    </row>
    <row r="8" spans="2:6">
      <c r="B8" s="1414"/>
      <c r="C8" s="414" t="s">
        <v>530</v>
      </c>
      <c r="D8" s="1105" t="s">
        <v>320</v>
      </c>
      <c r="E8" s="1106"/>
      <c r="F8" s="446" t="s">
        <v>849</v>
      </c>
    </row>
    <row r="9" spans="2:6">
      <c r="B9" s="1414"/>
      <c r="C9" s="414" t="s">
        <v>559</v>
      </c>
      <c r="D9" s="1105" t="s">
        <v>560</v>
      </c>
      <c r="E9" s="1107">
        <v>41.4</v>
      </c>
      <c r="F9" s="446" t="s">
        <v>848</v>
      </c>
    </row>
    <row r="10" spans="2:6">
      <c r="B10" s="1414"/>
      <c r="C10" s="414" t="s">
        <v>558</v>
      </c>
      <c r="D10" s="1105" t="s">
        <v>560</v>
      </c>
      <c r="E10" s="1107">
        <v>18.8</v>
      </c>
      <c r="F10" s="446" t="s">
        <v>848</v>
      </c>
    </row>
    <row r="11" spans="2:6">
      <c r="B11" s="1415"/>
      <c r="C11" s="416" t="s">
        <v>561</v>
      </c>
      <c r="D11" s="1108" t="s">
        <v>320</v>
      </c>
      <c r="E11" s="412">
        <f>ROUND(E8*(100-E9)/100*E10/100,0)</f>
        <v>0</v>
      </c>
      <c r="F11" s="1109" t="s">
        <v>562</v>
      </c>
    </row>
    <row r="12" spans="2:6">
      <c r="B12" s="1424" t="s">
        <v>531</v>
      </c>
      <c r="C12" s="400" t="s">
        <v>566</v>
      </c>
      <c r="D12" s="1110" t="s">
        <v>320</v>
      </c>
      <c r="E12" s="1111"/>
      <c r="F12" s="1112" t="s">
        <v>534</v>
      </c>
    </row>
    <row r="13" spans="2:6">
      <c r="B13" s="1424"/>
      <c r="C13" s="420" t="s">
        <v>535</v>
      </c>
      <c r="D13" s="1113" t="s">
        <v>533</v>
      </c>
      <c r="E13" s="1114"/>
      <c r="F13" s="1115" t="s">
        <v>565</v>
      </c>
    </row>
    <row r="14" spans="2:6">
      <c r="B14" s="1424"/>
      <c r="C14" s="401" t="s">
        <v>532</v>
      </c>
      <c r="D14" s="1105" t="s">
        <v>533</v>
      </c>
      <c r="E14" s="1104"/>
      <c r="F14" s="446" t="s">
        <v>534</v>
      </c>
    </row>
    <row r="15" spans="2:6">
      <c r="B15" s="1424"/>
      <c r="C15" s="401" t="s">
        <v>536</v>
      </c>
      <c r="D15" s="1105" t="s">
        <v>533</v>
      </c>
      <c r="E15" s="1104"/>
      <c r="F15" s="446" t="s">
        <v>534</v>
      </c>
    </row>
    <row r="16" spans="2:6">
      <c r="B16" s="1424"/>
      <c r="C16" s="402" t="s">
        <v>537</v>
      </c>
      <c r="D16" s="1108" t="s">
        <v>320</v>
      </c>
      <c r="E16" s="1116"/>
      <c r="F16" s="1109" t="s">
        <v>534</v>
      </c>
    </row>
    <row r="17" spans="2:6">
      <c r="B17" s="1424" t="s">
        <v>538</v>
      </c>
      <c r="C17" s="400" t="s">
        <v>539</v>
      </c>
      <c r="D17" s="1110" t="s">
        <v>540</v>
      </c>
      <c r="E17" s="1111"/>
      <c r="F17" s="1112" t="s">
        <v>541</v>
      </c>
    </row>
    <row r="18" spans="2:6">
      <c r="B18" s="1424"/>
      <c r="C18" s="402" t="s">
        <v>542</v>
      </c>
      <c r="D18" s="1108" t="s">
        <v>540</v>
      </c>
      <c r="E18" s="1116"/>
      <c r="F18" s="1109" t="s">
        <v>541</v>
      </c>
    </row>
    <row r="19" spans="2:6">
      <c r="B19" s="1424" t="s">
        <v>543</v>
      </c>
      <c r="C19" s="400" t="s">
        <v>755</v>
      </c>
      <c r="D19" s="1110" t="s">
        <v>544</v>
      </c>
      <c r="E19" s="1111"/>
      <c r="F19" s="1112" t="s">
        <v>541</v>
      </c>
    </row>
    <row r="20" spans="2:6">
      <c r="B20" s="1424"/>
      <c r="C20" s="402" t="s">
        <v>740</v>
      </c>
      <c r="D20" s="1108" t="s">
        <v>544</v>
      </c>
      <c r="E20" s="1116"/>
      <c r="F20" s="1109" t="s">
        <v>541</v>
      </c>
    </row>
    <row r="21" spans="2:6">
      <c r="B21" s="418" t="s">
        <v>545</v>
      </c>
      <c r="C21" s="418" t="s">
        <v>740</v>
      </c>
      <c r="D21" s="1102" t="s">
        <v>540</v>
      </c>
      <c r="E21" s="1117"/>
      <c r="F21" s="1118" t="s">
        <v>541</v>
      </c>
    </row>
    <row r="22" spans="2:6" ht="16.5">
      <c r="B22" s="1424" t="s">
        <v>546</v>
      </c>
      <c r="C22" s="400" t="s">
        <v>566</v>
      </c>
      <c r="D22" s="1110" t="s">
        <v>898</v>
      </c>
      <c r="E22" s="1119">
        <v>3.24</v>
      </c>
      <c r="F22" s="1112" t="s">
        <v>548</v>
      </c>
    </row>
    <row r="23" spans="2:6" ht="16.5">
      <c r="B23" s="1424"/>
      <c r="C23" s="420" t="s">
        <v>535</v>
      </c>
      <c r="D23" s="1105" t="s">
        <v>899</v>
      </c>
      <c r="E23" s="1120">
        <v>2.71</v>
      </c>
      <c r="F23" s="446" t="s">
        <v>548</v>
      </c>
    </row>
    <row r="24" spans="2:6" ht="16.5">
      <c r="B24" s="1424"/>
      <c r="C24" s="401" t="s">
        <v>532</v>
      </c>
      <c r="D24" s="395" t="s">
        <v>547</v>
      </c>
      <c r="E24" s="405">
        <v>2.4900000000000002</v>
      </c>
      <c r="F24" s="396" t="s">
        <v>548</v>
      </c>
    </row>
    <row r="25" spans="2:6" ht="16.5">
      <c r="B25" s="1424"/>
      <c r="C25" s="401" t="s">
        <v>536</v>
      </c>
      <c r="D25" s="395" t="s">
        <v>547</v>
      </c>
      <c r="E25" s="405">
        <v>2.58</v>
      </c>
      <c r="F25" s="396" t="s">
        <v>548</v>
      </c>
    </row>
    <row r="26" spans="2:6" ht="16.5">
      <c r="B26" s="1424"/>
      <c r="C26" s="401" t="s">
        <v>537</v>
      </c>
      <c r="D26" s="395" t="s">
        <v>549</v>
      </c>
      <c r="E26" s="405">
        <v>3</v>
      </c>
      <c r="F26" s="396" t="s">
        <v>548</v>
      </c>
    </row>
    <row r="27" spans="2:6" ht="16.5">
      <c r="B27" s="1424"/>
      <c r="C27" s="401" t="s">
        <v>538</v>
      </c>
      <c r="D27" s="395" t="s">
        <v>550</v>
      </c>
      <c r="E27" s="406">
        <v>5.5500000000000005E-4</v>
      </c>
      <c r="F27" s="396" t="s">
        <v>548</v>
      </c>
    </row>
    <row r="28" spans="2:6" ht="16.5">
      <c r="B28" s="1424"/>
      <c r="C28" s="409" t="s">
        <v>557</v>
      </c>
      <c r="D28" s="410" t="s">
        <v>563</v>
      </c>
      <c r="E28" s="411">
        <v>2.73</v>
      </c>
      <c r="F28" s="396" t="s">
        <v>548</v>
      </c>
    </row>
    <row r="29" spans="2:6" ht="16.5">
      <c r="B29" s="1424"/>
      <c r="C29" s="402" t="s">
        <v>543</v>
      </c>
      <c r="D29" s="398" t="s">
        <v>551</v>
      </c>
      <c r="E29" s="407">
        <v>5.7000000000000002E-2</v>
      </c>
      <c r="F29" s="399" t="s">
        <v>548</v>
      </c>
    </row>
    <row r="31" spans="2:6">
      <c r="B31" s="389" t="s">
        <v>715</v>
      </c>
    </row>
    <row r="32" spans="2:6" ht="16.5" customHeight="1">
      <c r="B32" s="1416" t="s">
        <v>576</v>
      </c>
      <c r="C32" s="413" t="s">
        <v>566</v>
      </c>
      <c r="D32" s="393" t="s">
        <v>552</v>
      </c>
      <c r="E32" s="1027">
        <f>ROUND(E12*E22,2)</f>
        <v>0</v>
      </c>
      <c r="F32" s="394" t="s">
        <v>553</v>
      </c>
    </row>
    <row r="33" spans="2:6" ht="16.5" customHeight="1">
      <c r="B33" s="1417"/>
      <c r="C33" s="447" t="s">
        <v>535</v>
      </c>
      <c r="D33" s="395" t="s">
        <v>552</v>
      </c>
      <c r="E33" s="1031">
        <f t="shared" ref="E33:E37" si="0">ROUND(E13*E23,2)</f>
        <v>0</v>
      </c>
      <c r="F33" s="396" t="s">
        <v>553</v>
      </c>
    </row>
    <row r="34" spans="2:6" ht="16.5" customHeight="1">
      <c r="B34" s="1417"/>
      <c r="C34" s="415" t="s">
        <v>532</v>
      </c>
      <c r="D34" s="395" t="s">
        <v>552</v>
      </c>
      <c r="E34" s="1031">
        <f t="shared" si="0"/>
        <v>0</v>
      </c>
      <c r="F34" s="396" t="s">
        <v>553</v>
      </c>
    </row>
    <row r="35" spans="2:6" ht="16.5" customHeight="1">
      <c r="B35" s="1417"/>
      <c r="C35" s="415" t="s">
        <v>536</v>
      </c>
      <c r="D35" s="395" t="s">
        <v>552</v>
      </c>
      <c r="E35" s="1031">
        <f t="shared" si="0"/>
        <v>0</v>
      </c>
      <c r="F35" s="396" t="s">
        <v>553</v>
      </c>
    </row>
    <row r="36" spans="2:6" ht="16.5" customHeight="1">
      <c r="B36" s="1417"/>
      <c r="C36" s="415" t="s">
        <v>537</v>
      </c>
      <c r="D36" s="395" t="s">
        <v>552</v>
      </c>
      <c r="E36" s="1031">
        <f t="shared" si="0"/>
        <v>0</v>
      </c>
      <c r="F36" s="396" t="s">
        <v>553</v>
      </c>
    </row>
    <row r="37" spans="2:6" ht="16.5" customHeight="1">
      <c r="B37" s="1417"/>
      <c r="C37" s="417" t="s">
        <v>538</v>
      </c>
      <c r="D37" s="398" t="s">
        <v>552</v>
      </c>
      <c r="E37" s="1032">
        <f t="shared" si="0"/>
        <v>0</v>
      </c>
      <c r="F37" s="399" t="s">
        <v>553</v>
      </c>
    </row>
    <row r="38" spans="2:6" ht="16.5" customHeight="1">
      <c r="B38" s="1419"/>
      <c r="C38" s="408" t="s">
        <v>499</v>
      </c>
      <c r="D38" s="393" t="s">
        <v>552</v>
      </c>
      <c r="E38" s="1027">
        <f>SUM(E32:E37)</f>
        <v>0</v>
      </c>
      <c r="F38" s="394" t="s">
        <v>553</v>
      </c>
    </row>
    <row r="39" spans="2:6" ht="16.5" customHeight="1">
      <c r="B39" s="1420" t="s">
        <v>577</v>
      </c>
      <c r="C39" s="1421"/>
      <c r="D39" s="403" t="s">
        <v>552</v>
      </c>
      <c r="E39" s="1028">
        <f>ROUND(E11*E28,2)</f>
        <v>0</v>
      </c>
      <c r="F39" s="404" t="s">
        <v>553</v>
      </c>
    </row>
    <row r="40" spans="2:6" ht="16.5" customHeight="1">
      <c r="B40" s="1416" t="s">
        <v>579</v>
      </c>
      <c r="C40" s="400" t="s">
        <v>554</v>
      </c>
      <c r="D40" s="393" t="s">
        <v>552</v>
      </c>
      <c r="E40" s="1027">
        <f>ROUND(E18*E27,2)</f>
        <v>0</v>
      </c>
      <c r="F40" s="394" t="s">
        <v>553</v>
      </c>
    </row>
    <row r="41" spans="2:6" ht="16.5" customHeight="1">
      <c r="B41" s="1417"/>
      <c r="C41" s="420" t="s">
        <v>571</v>
      </c>
      <c r="D41" s="395" t="s">
        <v>552</v>
      </c>
      <c r="E41" s="1029">
        <f>ROUND(SUM(E19:E20)*E29,2)</f>
        <v>0</v>
      </c>
      <c r="F41" s="422" t="s">
        <v>756</v>
      </c>
    </row>
    <row r="42" spans="2:6" ht="16.5" customHeight="1">
      <c r="B42" s="1417"/>
      <c r="C42" s="401" t="s">
        <v>572</v>
      </c>
      <c r="D42" s="398" t="s">
        <v>552</v>
      </c>
      <c r="E42" s="1031">
        <f>ROUND(E21*E27,2)</f>
        <v>0</v>
      </c>
      <c r="F42" s="396" t="s">
        <v>756</v>
      </c>
    </row>
    <row r="43" spans="2:6" ht="16.5" customHeight="1" thickBot="1">
      <c r="B43" s="1418"/>
      <c r="C43" s="448" t="s">
        <v>499</v>
      </c>
      <c r="D43" s="449" t="s">
        <v>552</v>
      </c>
      <c r="E43" s="1030">
        <f>SUM(E40:E42)</f>
        <v>0</v>
      </c>
      <c r="F43" s="450" t="s">
        <v>553</v>
      </c>
    </row>
    <row r="44" spans="2:6" ht="16.5" customHeight="1" thickTop="1">
      <c r="B44" s="1425" t="s">
        <v>580</v>
      </c>
      <c r="C44" s="420" t="s">
        <v>582</v>
      </c>
      <c r="D44" s="421" t="s">
        <v>552</v>
      </c>
      <c r="E44" s="1029">
        <f>E38+E39-E43</f>
        <v>0</v>
      </c>
      <c r="F44" s="422" t="s">
        <v>553</v>
      </c>
    </row>
    <row r="45" spans="2:6" ht="16.5" customHeight="1">
      <c r="B45" s="1426"/>
      <c r="C45" s="401" t="s">
        <v>573</v>
      </c>
      <c r="D45" s="395" t="s">
        <v>578</v>
      </c>
      <c r="E45" s="1031">
        <f>IF(E8="",0,ROUND(E44/E8*1000,0))</f>
        <v>0</v>
      </c>
      <c r="F45" s="396" t="s">
        <v>553</v>
      </c>
    </row>
    <row r="46" spans="2:6" ht="16.5" customHeight="1">
      <c r="B46" s="1426"/>
      <c r="C46" s="401" t="s">
        <v>583</v>
      </c>
      <c r="D46" s="395" t="s">
        <v>578</v>
      </c>
      <c r="E46" s="1031">
        <f>IF(E8="",0,ROUND(-240*LOG(E5)+820,0))</f>
        <v>0</v>
      </c>
      <c r="F46" s="396" t="s">
        <v>553</v>
      </c>
    </row>
    <row r="47" spans="2:6" ht="16.5" customHeight="1">
      <c r="B47" s="1426"/>
      <c r="C47" s="402" t="s">
        <v>574</v>
      </c>
      <c r="D47" s="398" t="s">
        <v>107</v>
      </c>
      <c r="E47" s="398" t="str">
        <f>IF(E46=0,"判定不要",IF(E45&gt;E46,"不適合","適合"))</f>
        <v>判定不要</v>
      </c>
      <c r="F47" s="399" t="s">
        <v>553</v>
      </c>
    </row>
    <row r="48" spans="2:6" ht="16.5" customHeight="1">
      <c r="B48" s="1426" t="s">
        <v>581</v>
      </c>
      <c r="C48" s="400" t="s">
        <v>584</v>
      </c>
      <c r="D48" s="393" t="s">
        <v>552</v>
      </c>
      <c r="E48" s="1027">
        <f>E38-E43</f>
        <v>0</v>
      </c>
      <c r="F48" s="394" t="s">
        <v>553</v>
      </c>
    </row>
    <row r="49" spans="2:6" ht="16.5" customHeight="1">
      <c r="B49" s="1426"/>
      <c r="C49" s="401" t="s">
        <v>573</v>
      </c>
      <c r="D49" s="395" t="s">
        <v>578</v>
      </c>
      <c r="E49" s="1031">
        <f>IF(E8="",0,ROUND(E48/E8*1000,0))</f>
        <v>0</v>
      </c>
      <c r="F49" s="396" t="s">
        <v>553</v>
      </c>
    </row>
    <row r="50" spans="2:6" ht="16.5" customHeight="1">
      <c r="B50" s="1426"/>
      <c r="C50" s="401" t="s">
        <v>575</v>
      </c>
      <c r="D50" s="395" t="s">
        <v>578</v>
      </c>
      <c r="E50" s="1033">
        <f>IF(E8="",0,ROUND(-240*LOG(E5)+485,0))</f>
        <v>0</v>
      </c>
      <c r="F50" s="396" t="s">
        <v>553</v>
      </c>
    </row>
    <row r="51" spans="2:6" ht="16.5" customHeight="1">
      <c r="B51" s="1426"/>
      <c r="C51" s="402" t="s">
        <v>574</v>
      </c>
      <c r="D51" s="398" t="s">
        <v>107</v>
      </c>
      <c r="E51" s="398" t="str">
        <f>IF(E50=0,"判定不要",IF(E49&gt;E50,"不適合","適合"))</f>
        <v>判定不要</v>
      </c>
      <c r="F51" s="399" t="s">
        <v>553</v>
      </c>
    </row>
    <row r="53" spans="2:6">
      <c r="B53" s="389" t="s">
        <v>757</v>
      </c>
    </row>
    <row r="54" spans="2:6" ht="16.5" customHeight="1">
      <c r="B54" s="1411" t="s">
        <v>576</v>
      </c>
      <c r="C54" s="1412"/>
      <c r="D54" s="393" t="s">
        <v>552</v>
      </c>
      <c r="E54" s="1027">
        <f>E38</f>
        <v>0</v>
      </c>
      <c r="F54" s="394" t="s">
        <v>553</v>
      </c>
    </row>
    <row r="55" spans="2:6" ht="16.5" customHeight="1">
      <c r="B55" s="1420" t="s">
        <v>577</v>
      </c>
      <c r="C55" s="1421"/>
      <c r="D55" s="403" t="s">
        <v>552</v>
      </c>
      <c r="E55" s="1028">
        <f>E39</f>
        <v>0</v>
      </c>
      <c r="F55" s="404" t="s">
        <v>553</v>
      </c>
    </row>
    <row r="56" spans="2:6" ht="16.5" customHeight="1">
      <c r="B56" s="1416" t="s">
        <v>579</v>
      </c>
      <c r="C56" s="400" t="s">
        <v>554</v>
      </c>
      <c r="D56" s="393" t="s">
        <v>552</v>
      </c>
      <c r="E56" s="1027">
        <f>ROUND(E18*E27,2)</f>
        <v>0</v>
      </c>
      <c r="F56" s="394" t="s">
        <v>553</v>
      </c>
    </row>
    <row r="57" spans="2:6" ht="16.5" customHeight="1">
      <c r="B57" s="1417"/>
      <c r="C57" s="420" t="s">
        <v>571</v>
      </c>
      <c r="D57" s="395" t="s">
        <v>552</v>
      </c>
      <c r="E57" s="1029">
        <f>ROUND(E19*E29,2)</f>
        <v>0</v>
      </c>
      <c r="F57" s="422" t="s">
        <v>562</v>
      </c>
    </row>
    <row r="58" spans="2:6" ht="16.5" customHeight="1" thickBot="1">
      <c r="B58" s="1418"/>
      <c r="C58" s="448" t="s">
        <v>499</v>
      </c>
      <c r="D58" s="449" t="s">
        <v>552</v>
      </c>
      <c r="E58" s="1030">
        <f>SUM(E56:E57)</f>
        <v>0</v>
      </c>
      <c r="F58" s="450" t="s">
        <v>553</v>
      </c>
    </row>
    <row r="59" spans="2:6" ht="30" customHeight="1" thickTop="1">
      <c r="B59" s="1425" t="s">
        <v>580</v>
      </c>
      <c r="C59" s="420" t="s">
        <v>582</v>
      </c>
      <c r="D59" s="421" t="s">
        <v>552</v>
      </c>
      <c r="E59" s="1029">
        <f>E54+E55-E58</f>
        <v>0</v>
      </c>
      <c r="F59" s="422" t="s">
        <v>553</v>
      </c>
    </row>
    <row r="60" spans="2:6" ht="30" customHeight="1">
      <c r="B60" s="1426"/>
      <c r="C60" s="401" t="s">
        <v>573</v>
      </c>
      <c r="D60" s="395" t="s">
        <v>578</v>
      </c>
      <c r="E60" s="1031">
        <f>IF(E8="",0,ROUND(E59/E8*1000,0))</f>
        <v>0</v>
      </c>
      <c r="F60" s="396" t="s">
        <v>553</v>
      </c>
    </row>
    <row r="61" spans="2:6" ht="30" customHeight="1">
      <c r="B61" s="1426" t="s">
        <v>581</v>
      </c>
      <c r="C61" s="400" t="s">
        <v>584</v>
      </c>
      <c r="D61" s="393" t="s">
        <v>552</v>
      </c>
      <c r="E61" s="1027">
        <f>E54-E58</f>
        <v>0</v>
      </c>
      <c r="F61" s="394" t="s">
        <v>553</v>
      </c>
    </row>
    <row r="62" spans="2:6" ht="30" customHeight="1">
      <c r="B62" s="1426"/>
      <c r="C62" s="402" t="s">
        <v>573</v>
      </c>
      <c r="D62" s="398" t="s">
        <v>578</v>
      </c>
      <c r="E62" s="1032">
        <f>IF(E8="",0,ROUND(E61/E8*1000,0))</f>
        <v>0</v>
      </c>
      <c r="F62" s="399" t="s">
        <v>553</v>
      </c>
    </row>
    <row r="64" spans="2:6" ht="14.25" thickBot="1">
      <c r="B64" s="389" t="s">
        <v>586</v>
      </c>
    </row>
    <row r="65" spans="6:6">
      <c r="F65" s="1422" t="s">
        <v>249</v>
      </c>
    </row>
    <row r="66" spans="6:6" ht="14.25" thickBot="1">
      <c r="F66" s="1423"/>
    </row>
  </sheetData>
  <mergeCells count="18">
    <mergeCell ref="F65:F66"/>
    <mergeCell ref="B12:B16"/>
    <mergeCell ref="B17:B18"/>
    <mergeCell ref="B22:B29"/>
    <mergeCell ref="B55:C55"/>
    <mergeCell ref="B56:B58"/>
    <mergeCell ref="B59:B60"/>
    <mergeCell ref="B61:B62"/>
    <mergeCell ref="B54:C54"/>
    <mergeCell ref="B44:B47"/>
    <mergeCell ref="B48:B51"/>
    <mergeCell ref="B19:B20"/>
    <mergeCell ref="B2:F2"/>
    <mergeCell ref="B4:C4"/>
    <mergeCell ref="B5:B11"/>
    <mergeCell ref="B40:B43"/>
    <mergeCell ref="B32:B38"/>
    <mergeCell ref="B39:C39"/>
  </mergeCells>
  <phoneticPr fontId="26"/>
  <pageMargins left="0.7" right="0.7" top="0.75" bottom="0.75" header="0.3" footer="0.3"/>
  <pageSetup paperSize="9" scale="75"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V55"/>
  <sheetViews>
    <sheetView workbookViewId="0">
      <selection activeCell="N41" sqref="N41"/>
    </sheetView>
  </sheetViews>
  <sheetFormatPr defaultRowHeight="13.5"/>
  <cols>
    <col min="1" max="1" width="9" style="75"/>
    <col min="2" max="2" width="3.375" style="75" customWidth="1"/>
    <col min="3" max="3" width="13.75" style="75" customWidth="1"/>
    <col min="4" max="6" width="10" style="75" customWidth="1"/>
    <col min="7" max="7" width="4.375" style="75" customWidth="1"/>
    <col min="8" max="8" width="3.375" style="75" bestFit="1" customWidth="1"/>
    <col min="9" max="9" width="1.875" style="75" customWidth="1"/>
    <col min="10" max="10" width="26.875" style="75" customWidth="1"/>
    <col min="11" max="13" width="10" style="75" customWidth="1"/>
    <col min="14" max="14" width="4.375" style="75" customWidth="1"/>
    <col min="15" max="15" width="3.375" style="75" customWidth="1"/>
    <col min="16" max="16" width="1.875" style="75" customWidth="1"/>
    <col min="17" max="17" width="18.75" style="75" customWidth="1"/>
    <col min="18" max="20" width="10" style="75" customWidth="1"/>
    <col min="21" max="22" width="6.25" customWidth="1"/>
  </cols>
  <sheetData>
    <row r="2" spans="2:22" ht="14.25">
      <c r="B2" s="326" t="s">
        <v>938</v>
      </c>
      <c r="C2" s="326"/>
      <c r="D2" s="326"/>
      <c r="E2" s="326"/>
      <c r="F2" s="326"/>
      <c r="G2" s="326"/>
      <c r="H2" s="326"/>
      <c r="I2" s="326"/>
      <c r="J2" s="326"/>
      <c r="K2" s="326"/>
      <c r="L2" s="326"/>
      <c r="M2" s="326"/>
      <c r="N2" s="316"/>
      <c r="O2"/>
      <c r="P2"/>
      <c r="Q2"/>
      <c r="R2"/>
      <c r="S2"/>
      <c r="T2"/>
    </row>
    <row r="3" spans="2:22" ht="21">
      <c r="B3" s="1455" t="s">
        <v>857</v>
      </c>
      <c r="C3" s="1455"/>
      <c r="D3" s="1455"/>
      <c r="E3" s="1455"/>
      <c r="F3" s="1455"/>
      <c r="G3" s="1455"/>
      <c r="H3" s="1455"/>
      <c r="I3" s="1455"/>
      <c r="J3" s="1455"/>
      <c r="K3" s="1455"/>
      <c r="L3" s="1455"/>
      <c r="M3" s="1455"/>
      <c r="N3" s="1455"/>
      <c r="O3" s="1455"/>
      <c r="P3" s="1455"/>
      <c r="Q3" s="1455"/>
      <c r="R3" s="1455"/>
      <c r="S3" s="1455"/>
      <c r="T3" s="1455"/>
      <c r="U3" s="1455"/>
      <c r="V3" s="1455"/>
    </row>
    <row r="4" spans="2:22" ht="21">
      <c r="C4" s="107"/>
      <c r="D4" s="107"/>
      <c r="E4" s="107"/>
      <c r="F4" s="107"/>
      <c r="G4" s="107"/>
      <c r="H4" s="107"/>
      <c r="I4" s="107"/>
      <c r="J4" s="107"/>
      <c r="K4" s="107"/>
      <c r="L4" s="107"/>
      <c r="M4" s="107"/>
      <c r="N4" s="107"/>
      <c r="O4" s="107"/>
      <c r="P4" s="107"/>
      <c r="Q4" s="107"/>
      <c r="R4" s="107"/>
      <c r="S4" s="107"/>
      <c r="T4" s="107"/>
    </row>
    <row r="5" spans="2:22">
      <c r="D5" s="76"/>
      <c r="E5" s="76"/>
      <c r="F5" s="86" t="s">
        <v>0</v>
      </c>
      <c r="M5" s="86" t="s">
        <v>0</v>
      </c>
      <c r="R5" s="86" t="s">
        <v>0</v>
      </c>
    </row>
    <row r="6" spans="2:22" ht="15" customHeight="1">
      <c r="B6" s="1462" t="s">
        <v>844</v>
      </c>
      <c r="C6" s="1463"/>
      <c r="D6" s="1463"/>
      <c r="E6" s="1463"/>
      <c r="F6" s="1464"/>
      <c r="G6" s="79"/>
      <c r="H6" s="1462" t="s">
        <v>717</v>
      </c>
      <c r="I6" s="1463"/>
      <c r="J6" s="1463"/>
      <c r="K6" s="1463"/>
      <c r="L6" s="1463"/>
      <c r="M6" s="1464"/>
      <c r="O6" s="1345" t="s">
        <v>736</v>
      </c>
      <c r="P6" s="1346"/>
      <c r="Q6" s="1346"/>
      <c r="R6" s="1456"/>
    </row>
    <row r="7" spans="2:22" ht="15" customHeight="1">
      <c r="B7" s="1465" t="s">
        <v>500</v>
      </c>
      <c r="C7" s="1466"/>
      <c r="D7" s="317" t="s">
        <v>317</v>
      </c>
      <c r="E7" s="317" t="s">
        <v>318</v>
      </c>
      <c r="F7" s="309" t="s">
        <v>319</v>
      </c>
      <c r="G7" s="80"/>
      <c r="H7" s="1465" t="s">
        <v>500</v>
      </c>
      <c r="I7" s="1467"/>
      <c r="J7" s="1466"/>
      <c r="K7" s="425" t="s">
        <v>317</v>
      </c>
      <c r="L7" s="426" t="s">
        <v>318</v>
      </c>
      <c r="M7" s="427" t="s">
        <v>319</v>
      </c>
      <c r="O7" s="1347"/>
      <c r="P7" s="1348"/>
      <c r="Q7" s="1348"/>
      <c r="R7" s="1457"/>
    </row>
    <row r="8" spans="2:22" ht="15" customHeight="1">
      <c r="B8" s="1427" t="s">
        <v>716</v>
      </c>
      <c r="C8" s="1428"/>
      <c r="D8" s="1428"/>
      <c r="E8" s="1428"/>
      <c r="F8" s="1429"/>
      <c r="G8" s="77"/>
      <c r="H8" s="1450" t="s">
        <v>325</v>
      </c>
      <c r="I8" s="1458" t="s">
        <v>505</v>
      </c>
      <c r="J8" s="1459"/>
      <c r="K8" s="428">
        <f>SUM(K9:K21)</f>
        <v>66607</v>
      </c>
      <c r="L8" s="429">
        <f>SUM(L9:L21)</f>
        <v>66607</v>
      </c>
      <c r="M8" s="430">
        <f>SUM(M9:M21)</f>
        <v>66607</v>
      </c>
      <c r="O8" s="1433" t="s">
        <v>853</v>
      </c>
      <c r="P8" s="1460" t="s">
        <v>856</v>
      </c>
      <c r="Q8" s="1461"/>
      <c r="R8" s="323">
        <f>SUM(R9:R11)</f>
        <v>11942</v>
      </c>
    </row>
    <row r="9" spans="2:22" ht="15" customHeight="1">
      <c r="B9" s="1453"/>
      <c r="C9" s="321" t="s">
        <v>505</v>
      </c>
      <c r="D9" s="334">
        <f>$K$8</f>
        <v>66607</v>
      </c>
      <c r="E9" s="334">
        <f>$L$8</f>
        <v>66607</v>
      </c>
      <c r="F9" s="334">
        <f>$M$8</f>
        <v>66607</v>
      </c>
      <c r="G9" s="77"/>
      <c r="H9" s="1451"/>
      <c r="I9" s="331"/>
      <c r="J9" s="318" t="s">
        <v>851</v>
      </c>
      <c r="K9" s="431">
        <v>60027</v>
      </c>
      <c r="L9" s="432">
        <v>60027</v>
      </c>
      <c r="M9" s="433">
        <v>60027</v>
      </c>
      <c r="O9" s="1434"/>
      <c r="P9" s="1036"/>
      <c r="Q9" s="333" t="s">
        <v>854</v>
      </c>
      <c r="R9" s="327">
        <v>3282</v>
      </c>
    </row>
    <row r="10" spans="2:22" ht="15" customHeight="1">
      <c r="B10" s="1454"/>
      <c r="C10" s="319" t="s">
        <v>506</v>
      </c>
      <c r="D10" s="1051">
        <v>0</v>
      </c>
      <c r="E10" s="1051">
        <v>0</v>
      </c>
      <c r="F10" s="1051">
        <v>0</v>
      </c>
      <c r="G10" s="77"/>
      <c r="H10" s="1451"/>
      <c r="I10" s="331"/>
      <c r="J10" s="912" t="s">
        <v>858</v>
      </c>
      <c r="K10" s="1446"/>
      <c r="L10" s="1444"/>
      <c r="M10" s="1442"/>
      <c r="O10" s="1434"/>
      <c r="P10" s="1036"/>
      <c r="Q10" s="333" t="s">
        <v>510</v>
      </c>
      <c r="R10" s="327">
        <v>8580</v>
      </c>
      <c r="T10" s="86" t="s">
        <v>871</v>
      </c>
      <c r="U10" s="1470" t="s">
        <v>568</v>
      </c>
      <c r="V10" s="1468" t="s">
        <v>569</v>
      </c>
    </row>
    <row r="11" spans="2:22" ht="15" customHeight="1">
      <c r="B11" s="1454"/>
      <c r="C11" s="319" t="s">
        <v>507</v>
      </c>
      <c r="D11" s="325">
        <f>ROUND(D10/D9,4)</f>
        <v>0</v>
      </c>
      <c r="E11" s="325">
        <f>ROUND(E10/E9,4)</f>
        <v>0</v>
      </c>
      <c r="F11" s="325">
        <f>ROUND(F10/F9,4)</f>
        <v>0</v>
      </c>
      <c r="G11" s="77"/>
      <c r="H11" s="1451"/>
      <c r="I11" s="331"/>
      <c r="J11" s="911" t="s">
        <v>859</v>
      </c>
      <c r="K11" s="1447"/>
      <c r="L11" s="1445"/>
      <c r="M11" s="1443"/>
      <c r="O11" s="1435"/>
      <c r="Q11" s="1037" t="s">
        <v>855</v>
      </c>
      <c r="R11" s="322">
        <v>80</v>
      </c>
      <c r="S11" s="232" t="s">
        <v>367</v>
      </c>
      <c r="T11" s="438" t="s">
        <v>513</v>
      </c>
      <c r="U11" s="1469"/>
      <c r="V11" s="1469"/>
    </row>
    <row r="12" spans="2:22" ht="15" customHeight="1">
      <c r="B12" s="1454"/>
      <c r="C12" s="319" t="s">
        <v>508</v>
      </c>
      <c r="D12" s="1051">
        <f>K22</f>
        <v>0</v>
      </c>
      <c r="E12" s="1051">
        <f>L22</f>
        <v>0</v>
      </c>
      <c r="F12" s="1051">
        <f>M22</f>
        <v>0</v>
      </c>
      <c r="G12" s="77"/>
      <c r="H12" s="1451"/>
      <c r="I12" s="910"/>
      <c r="J12" s="912" t="s">
        <v>858</v>
      </c>
      <c r="K12" s="1440">
        <v>105</v>
      </c>
      <c r="L12" s="1438">
        <v>105</v>
      </c>
      <c r="M12" s="1436">
        <v>105</v>
      </c>
      <c r="N12" s="423"/>
      <c r="O12" s="1450" t="s">
        <v>511</v>
      </c>
      <c r="P12" s="1427" t="s">
        <v>512</v>
      </c>
      <c r="Q12" s="1429"/>
      <c r="R12" s="338">
        <f>SUM(R13:R25)</f>
        <v>0</v>
      </c>
      <c r="S12" s="341" t="s">
        <v>283</v>
      </c>
      <c r="T12" s="439" t="s">
        <v>283</v>
      </c>
      <c r="U12" s="443"/>
      <c r="V12" s="443"/>
    </row>
    <row r="13" spans="2:22" ht="15" customHeight="1">
      <c r="B13" s="1454"/>
      <c r="C13" s="322" t="s">
        <v>509</v>
      </c>
      <c r="D13" s="324">
        <f>ROUND(D12/D9,4)</f>
        <v>0</v>
      </c>
      <c r="E13" s="324">
        <f>ROUND(E12/E9,4)</f>
        <v>0</v>
      </c>
      <c r="F13" s="324">
        <f>ROUND(F12/F9,4)</f>
        <v>0</v>
      </c>
      <c r="G13" s="77"/>
      <c r="H13" s="1451"/>
      <c r="I13" s="331"/>
      <c r="J13" s="1046" t="s">
        <v>860</v>
      </c>
      <c r="K13" s="1441"/>
      <c r="L13" s="1439"/>
      <c r="M13" s="1437"/>
      <c r="N13" s="423"/>
      <c r="O13" s="1451"/>
      <c r="P13" s="342"/>
      <c r="Q13" s="1050"/>
      <c r="R13" s="330"/>
      <c r="S13" s="233"/>
      <c r="T13" s="440"/>
      <c r="U13" s="444"/>
      <c r="V13" s="444"/>
    </row>
    <row r="14" spans="2:22" ht="15" customHeight="1">
      <c r="B14" s="1430" t="s">
        <v>850</v>
      </c>
      <c r="C14" s="1431"/>
      <c r="D14" s="1431"/>
      <c r="E14" s="1431"/>
      <c r="F14" s="1432"/>
      <c r="G14" s="77"/>
      <c r="H14" s="1451"/>
      <c r="I14" s="910"/>
      <c r="J14" s="1041" t="s">
        <v>861</v>
      </c>
      <c r="K14" s="431">
        <v>910</v>
      </c>
      <c r="L14" s="432">
        <v>910</v>
      </c>
      <c r="M14" s="433">
        <v>910</v>
      </c>
      <c r="N14" s="423"/>
      <c r="O14" s="1451"/>
      <c r="P14" s="342"/>
      <c r="Q14" s="1050"/>
      <c r="R14" s="330"/>
      <c r="S14" s="233"/>
      <c r="T14" s="440"/>
      <c r="U14" s="444"/>
      <c r="V14" s="444"/>
    </row>
    <row r="15" spans="2:22" ht="15" customHeight="1">
      <c r="B15" s="1448"/>
      <c r="C15" s="321" t="s">
        <v>505</v>
      </c>
      <c r="D15" s="334">
        <f>$R$8</f>
        <v>11942</v>
      </c>
      <c r="E15" s="334">
        <f>$R$8</f>
        <v>11942</v>
      </c>
      <c r="F15" s="334">
        <f>$R$8</f>
        <v>11942</v>
      </c>
      <c r="G15" s="77"/>
      <c r="H15" s="1451"/>
      <c r="I15" s="331"/>
      <c r="J15" s="912" t="s">
        <v>852</v>
      </c>
      <c r="K15" s="1038">
        <v>5565</v>
      </c>
      <c r="L15" s="1039">
        <v>5565</v>
      </c>
      <c r="M15" s="1040">
        <v>5565</v>
      </c>
      <c r="N15" s="423"/>
      <c r="O15" s="1451"/>
      <c r="P15" s="342"/>
      <c r="Q15" s="1050"/>
      <c r="R15" s="330"/>
      <c r="S15" s="233"/>
      <c r="T15" s="440"/>
      <c r="U15" s="444"/>
      <c r="V15" s="444"/>
    </row>
    <row r="16" spans="2:22" ht="15" customHeight="1">
      <c r="B16" s="1448"/>
      <c r="C16" s="319" t="s">
        <v>506</v>
      </c>
      <c r="D16" s="336"/>
      <c r="E16" s="336"/>
      <c r="F16" s="336"/>
      <c r="G16" s="77"/>
      <c r="H16" s="1451"/>
      <c r="I16" s="331"/>
      <c r="J16" s="1042"/>
      <c r="K16" s="1043"/>
      <c r="L16" s="1044"/>
      <c r="M16" s="1045"/>
      <c r="N16" s="423"/>
      <c r="O16" s="1451"/>
      <c r="P16" s="342"/>
      <c r="Q16" s="1050"/>
      <c r="R16" s="330"/>
      <c r="S16" s="233"/>
      <c r="T16" s="440"/>
      <c r="U16" s="444"/>
      <c r="V16" s="444"/>
    </row>
    <row r="17" spans="2:22" ht="15" customHeight="1">
      <c r="B17" s="1448"/>
      <c r="C17" s="319" t="s">
        <v>507</v>
      </c>
      <c r="D17" s="325">
        <f>ROUND(D16/D15,4)</f>
        <v>0</v>
      </c>
      <c r="E17" s="325">
        <f>ROUND(E16/E15,4)</f>
        <v>0</v>
      </c>
      <c r="F17" s="325">
        <f>ROUND(F16/F15,4)</f>
        <v>0</v>
      </c>
      <c r="G17" s="77"/>
      <c r="H17" s="1451"/>
      <c r="I17" s="331"/>
      <c r="J17" s="913"/>
      <c r="K17" s="434"/>
      <c r="L17" s="435"/>
      <c r="M17" s="436"/>
      <c r="N17" s="423"/>
      <c r="O17" s="1451"/>
      <c r="P17" s="342"/>
      <c r="Q17" s="1050"/>
      <c r="R17" s="328"/>
      <c r="S17" s="234"/>
      <c r="T17" s="441"/>
      <c r="U17" s="444"/>
      <c r="V17" s="444"/>
    </row>
    <row r="18" spans="2:22" ht="15" customHeight="1">
      <c r="B18" s="1448"/>
      <c r="C18" s="319" t="s">
        <v>508</v>
      </c>
      <c r="D18" s="336"/>
      <c r="E18" s="336"/>
      <c r="F18" s="336"/>
      <c r="G18" s="77"/>
      <c r="H18" s="1451"/>
      <c r="I18" s="331"/>
      <c r="J18" s="913"/>
      <c r="K18" s="434"/>
      <c r="L18" s="435"/>
      <c r="M18" s="436"/>
      <c r="N18" s="423"/>
      <c r="O18" s="1451"/>
      <c r="P18" s="342"/>
      <c r="Q18" s="1050"/>
      <c r="R18" s="328"/>
      <c r="S18" s="234"/>
      <c r="T18" s="441"/>
      <c r="U18" s="444"/>
      <c r="V18" s="444"/>
    </row>
    <row r="19" spans="2:22" ht="15" customHeight="1">
      <c r="B19" s="1449"/>
      <c r="C19" s="322" t="s">
        <v>509</v>
      </c>
      <c r="D19" s="324">
        <f>ROUND(D18/D15,4)</f>
        <v>0</v>
      </c>
      <c r="E19" s="324">
        <f>ROUND(E18/E15,4)</f>
        <v>0</v>
      </c>
      <c r="F19" s="324">
        <f>ROUND(F18/F15,4)</f>
        <v>0</v>
      </c>
      <c r="H19" s="1451"/>
      <c r="I19" s="331"/>
      <c r="J19" s="913"/>
      <c r="K19" s="434"/>
      <c r="L19" s="435"/>
      <c r="M19" s="436"/>
      <c r="O19" s="1451"/>
      <c r="P19" s="342"/>
      <c r="Q19" s="1050"/>
      <c r="R19" s="328"/>
      <c r="S19" s="234"/>
      <c r="T19" s="441"/>
      <c r="U19" s="444"/>
      <c r="V19" s="444"/>
    </row>
    <row r="20" spans="2:22" ht="15" customHeight="1">
      <c r="B20" s="1427" t="s">
        <v>567</v>
      </c>
      <c r="C20" s="1428"/>
      <c r="D20" s="1428"/>
      <c r="E20" s="1428"/>
      <c r="F20" s="1429"/>
      <c r="H20" s="1451"/>
      <c r="I20" s="331"/>
      <c r="J20" s="913"/>
      <c r="K20" s="434"/>
      <c r="L20" s="435"/>
      <c r="M20" s="436"/>
      <c r="O20" s="1451"/>
      <c r="P20" s="342"/>
      <c r="Q20" s="1050"/>
      <c r="R20" s="328"/>
      <c r="S20" s="234"/>
      <c r="T20" s="441"/>
      <c r="U20" s="444"/>
      <c r="V20" s="444"/>
    </row>
    <row r="21" spans="2:22" ht="15" customHeight="1">
      <c r="B21" s="1448"/>
      <c r="C21" s="321" t="s">
        <v>505</v>
      </c>
      <c r="D21" s="334">
        <f>SUM(D9,D15)-K10</f>
        <v>78549</v>
      </c>
      <c r="E21" s="334">
        <f>SUM(E9,E15)-L10</f>
        <v>78549</v>
      </c>
      <c r="F21" s="334">
        <f>SUM(F9,F15)-M10</f>
        <v>78549</v>
      </c>
      <c r="H21" s="1452"/>
      <c r="I21" s="332"/>
      <c r="J21" s="424"/>
      <c r="K21" s="434"/>
      <c r="L21" s="435"/>
      <c r="M21" s="436"/>
      <c r="O21" s="1451"/>
      <c r="P21" s="342"/>
      <c r="Q21" s="1050"/>
      <c r="R21" s="328"/>
      <c r="S21" s="234"/>
      <c r="T21" s="441"/>
      <c r="U21" s="444"/>
      <c r="V21" s="444"/>
    </row>
    <row r="22" spans="2:22" ht="15" customHeight="1">
      <c r="B22" s="1448"/>
      <c r="C22" s="319" t="s">
        <v>506</v>
      </c>
      <c r="D22" s="335">
        <f>SUM(D10,D16)</f>
        <v>0</v>
      </c>
      <c r="E22" s="335">
        <f>SUM(E10,E16)</f>
        <v>0</v>
      </c>
      <c r="F22" s="335">
        <f>SUM(F10,F16)</f>
        <v>0</v>
      </c>
      <c r="H22" s="1450" t="s">
        <v>511</v>
      </c>
      <c r="I22" s="1024" t="s">
        <v>512</v>
      </c>
      <c r="J22" s="1026"/>
      <c r="K22" s="437">
        <f>SUM(K23:K25)</f>
        <v>0</v>
      </c>
      <c r="L22" s="437">
        <f>SUM(L23:L25)</f>
        <v>0</v>
      </c>
      <c r="M22" s="1052">
        <f>SUM(M23:M25)</f>
        <v>0</v>
      </c>
      <c r="O22" s="1451"/>
      <c r="P22" s="342"/>
      <c r="Q22" s="1050"/>
      <c r="R22" s="328"/>
      <c r="S22" s="234"/>
      <c r="T22" s="441"/>
      <c r="U22" s="444"/>
      <c r="V22" s="444"/>
    </row>
    <row r="23" spans="2:22" ht="15" customHeight="1">
      <c r="B23" s="1448"/>
      <c r="C23" s="319" t="s">
        <v>507</v>
      </c>
      <c r="D23" s="325">
        <f>ROUND(D22/D21,4)</f>
        <v>0</v>
      </c>
      <c r="E23" s="325">
        <f>ROUND(E22/E21,4)</f>
        <v>0</v>
      </c>
      <c r="F23" s="325">
        <f>ROUND(F22/F21,4)</f>
        <v>0</v>
      </c>
      <c r="H23" s="1451"/>
      <c r="I23" s="320"/>
      <c r="J23" s="339" t="s">
        <v>502</v>
      </c>
      <c r="K23" s="434"/>
      <c r="L23" s="435"/>
      <c r="M23" s="436"/>
      <c r="O23" s="1451"/>
      <c r="P23" s="342"/>
      <c r="Q23" s="1050"/>
      <c r="R23" s="328"/>
      <c r="S23" s="234"/>
      <c r="T23" s="441"/>
      <c r="U23" s="444"/>
      <c r="V23" s="444"/>
    </row>
    <row r="24" spans="2:22" ht="15" customHeight="1">
      <c r="B24" s="1448"/>
      <c r="C24" s="319" t="s">
        <v>508</v>
      </c>
      <c r="D24" s="335">
        <f>SUM(D12,D18)</f>
        <v>0</v>
      </c>
      <c r="E24" s="335">
        <f>SUM(E12,E18)</f>
        <v>0</v>
      </c>
      <c r="F24" s="335">
        <f>SUM(F12,F18)</f>
        <v>0</v>
      </c>
      <c r="H24" s="1451"/>
      <c r="I24" s="320"/>
      <c r="J24" s="339" t="s">
        <v>503</v>
      </c>
      <c r="K24" s="434"/>
      <c r="L24" s="435"/>
      <c r="M24" s="436"/>
      <c r="O24" s="1451"/>
      <c r="P24" s="342"/>
      <c r="Q24" s="1050"/>
      <c r="R24" s="328"/>
      <c r="S24" s="234"/>
      <c r="T24" s="441"/>
      <c r="U24" s="444"/>
      <c r="V24" s="444"/>
    </row>
    <row r="25" spans="2:22" ht="15" customHeight="1">
      <c r="B25" s="1449"/>
      <c r="C25" s="322" t="s">
        <v>509</v>
      </c>
      <c r="D25" s="324">
        <f>ROUND(D24/D21,4)</f>
        <v>0</v>
      </c>
      <c r="E25" s="324">
        <f>ROUND(E24/E21,4)</f>
        <v>0</v>
      </c>
      <c r="F25" s="324">
        <f>ROUND(F24/F21,4)</f>
        <v>0</v>
      </c>
      <c r="H25" s="1452"/>
      <c r="I25" s="337"/>
      <c r="J25" s="1047" t="s">
        <v>504</v>
      </c>
      <c r="K25" s="1048"/>
      <c r="L25" s="1049"/>
      <c r="M25" s="1053"/>
      <c r="O25" s="1452"/>
      <c r="P25" s="343"/>
      <c r="Q25" s="344" t="s">
        <v>504</v>
      </c>
      <c r="R25" s="329"/>
      <c r="S25" s="340" t="s">
        <v>283</v>
      </c>
      <c r="T25" s="442" t="s">
        <v>283</v>
      </c>
      <c r="U25" s="445"/>
      <c r="V25" s="445"/>
    </row>
    <row r="26" spans="2:22" ht="15" customHeight="1"/>
    <row r="27" spans="2:22" ht="15" customHeight="1">
      <c r="B27" s="153" t="s">
        <v>570</v>
      </c>
      <c r="C27" s="389"/>
    </row>
    <row r="28" spans="2:22" ht="15" customHeight="1">
      <c r="B28" s="153" t="s">
        <v>862</v>
      </c>
      <c r="C28" s="389"/>
    </row>
    <row r="29" spans="2:22" ht="15" customHeight="1">
      <c r="B29" s="153" t="s">
        <v>501</v>
      </c>
      <c r="C29" s="389"/>
      <c r="P29" s="78"/>
    </row>
    <row r="30" spans="2:22" ht="15" customHeight="1">
      <c r="B30" s="153" t="s">
        <v>863</v>
      </c>
      <c r="C30" s="389"/>
      <c r="P30" s="78"/>
    </row>
    <row r="31" spans="2:22" ht="15" customHeight="1">
      <c r="B31" s="153" t="s">
        <v>864</v>
      </c>
      <c r="C31" s="389"/>
    </row>
    <row r="32" spans="2:22" ht="15" customHeight="1">
      <c r="B32" s="153" t="s">
        <v>865</v>
      </c>
      <c r="C32" s="389"/>
    </row>
    <row r="33" spans="2:16" ht="15" customHeight="1">
      <c r="B33" s="153" t="s">
        <v>866</v>
      </c>
      <c r="C33" s="389"/>
    </row>
    <row r="34" spans="2:16" ht="15" customHeight="1">
      <c r="B34" s="153" t="s">
        <v>867</v>
      </c>
      <c r="C34" s="389"/>
    </row>
    <row r="35" spans="2:16" ht="15" customHeight="1">
      <c r="B35" s="153" t="s">
        <v>868</v>
      </c>
      <c r="C35" s="389"/>
    </row>
    <row r="36" spans="2:16" ht="15" customHeight="1">
      <c r="B36" s="153" t="s">
        <v>870</v>
      </c>
      <c r="C36" s="389"/>
    </row>
    <row r="37" spans="2:16" ht="15" customHeight="1">
      <c r="B37" s="153" t="s">
        <v>869</v>
      </c>
      <c r="C37" s="389"/>
    </row>
    <row r="38" spans="2:16" ht="13.5" customHeight="1">
      <c r="O38" s="256"/>
      <c r="P38" s="256"/>
    </row>
    <row r="50" spans="2:15">
      <c r="B50" s="78"/>
    </row>
    <row r="54" spans="2:15">
      <c r="O54" s="78"/>
    </row>
    <row r="55" spans="2:15">
      <c r="O55" s="78"/>
    </row>
  </sheetData>
  <mergeCells count="27">
    <mergeCell ref="H22:H25"/>
    <mergeCell ref="O12:O25"/>
    <mergeCell ref="B9:B13"/>
    <mergeCell ref="B3:V3"/>
    <mergeCell ref="O6:R7"/>
    <mergeCell ref="I8:J8"/>
    <mergeCell ref="P8:Q8"/>
    <mergeCell ref="B6:F6"/>
    <mergeCell ref="B7:C7"/>
    <mergeCell ref="H6:M6"/>
    <mergeCell ref="H7:J7"/>
    <mergeCell ref="V10:V11"/>
    <mergeCell ref="U10:U11"/>
    <mergeCell ref="H8:H21"/>
    <mergeCell ref="P12:Q12"/>
    <mergeCell ref="B21:B25"/>
    <mergeCell ref="B8:F8"/>
    <mergeCell ref="B14:F14"/>
    <mergeCell ref="B20:F20"/>
    <mergeCell ref="O8:O11"/>
    <mergeCell ref="M12:M13"/>
    <mergeCell ref="L12:L13"/>
    <mergeCell ref="K12:K13"/>
    <mergeCell ref="M10:M11"/>
    <mergeCell ref="L10:L11"/>
    <mergeCell ref="K10:K11"/>
    <mergeCell ref="B15:B19"/>
  </mergeCells>
  <phoneticPr fontId="26"/>
  <dataValidations count="1">
    <dataValidation type="list" allowBlank="1" showInputMessage="1" showErrorMessage="1" sqref="U12:V25" xr:uid="{00000000-0002-0000-0C00-000000000000}">
      <formula1>"○"</formula1>
    </dataValidation>
  </dataValidations>
  <pageMargins left="0.7" right="0.7" top="0.75" bottom="0.75" header="0.3" footer="0.3"/>
  <pageSetup paperSize="8"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E30"/>
  <sheetViews>
    <sheetView workbookViewId="0"/>
  </sheetViews>
  <sheetFormatPr defaultColWidth="9" defaultRowHeight="12"/>
  <cols>
    <col min="1" max="1" width="9" style="81"/>
    <col min="2" max="2" width="3.875" style="81" customWidth="1"/>
    <col min="3" max="3" width="25.625" style="81" customWidth="1"/>
    <col min="4" max="4" width="45.625" style="81" customWidth="1"/>
    <col min="5" max="5" width="11.625" style="81" customWidth="1"/>
    <col min="6" max="16384" width="9" style="81"/>
  </cols>
  <sheetData>
    <row r="1" spans="2:5" ht="17.25" customHeight="1">
      <c r="B1" s="281" t="s">
        <v>939</v>
      </c>
    </row>
    <row r="2" spans="2:5" ht="21" customHeight="1">
      <c r="B2" s="194" t="s">
        <v>737</v>
      </c>
      <c r="C2" s="194"/>
      <c r="D2" s="280"/>
      <c r="E2" s="194"/>
    </row>
    <row r="3" spans="2:5" ht="17.25" customHeight="1">
      <c r="B3" s="85"/>
      <c r="C3" s="85"/>
      <c r="D3" s="85"/>
      <c r="E3" s="85"/>
    </row>
    <row r="4" spans="2:5" ht="15" customHeight="1">
      <c r="B4" s="1473" t="s">
        <v>44</v>
      </c>
      <c r="C4" s="1473" t="s">
        <v>58</v>
      </c>
      <c r="D4" s="1473" t="s">
        <v>43</v>
      </c>
      <c r="E4" s="1471" t="s">
        <v>49</v>
      </c>
    </row>
    <row r="5" spans="2:5" ht="15" customHeight="1">
      <c r="B5" s="1472"/>
      <c r="C5" s="1472"/>
      <c r="D5" s="1472"/>
      <c r="E5" s="1472"/>
    </row>
    <row r="6" spans="2:5" ht="30" customHeight="1">
      <c r="B6" s="83" t="s">
        <v>222</v>
      </c>
      <c r="C6" s="82" t="s">
        <v>45</v>
      </c>
      <c r="D6" s="84" t="s">
        <v>845</v>
      </c>
      <c r="E6" s="84" t="s">
        <v>2</v>
      </c>
    </row>
    <row r="7" spans="2:5" ht="30" customHeight="1">
      <c r="B7" s="83" t="s">
        <v>222</v>
      </c>
      <c r="C7" s="82" t="s">
        <v>47</v>
      </c>
      <c r="D7" s="84" t="s">
        <v>462</v>
      </c>
      <c r="E7" s="84" t="s">
        <v>2</v>
      </c>
    </row>
    <row r="8" spans="2:5" ht="30" customHeight="1">
      <c r="B8" s="83" t="s">
        <v>222</v>
      </c>
      <c r="C8" s="82" t="s">
        <v>46</v>
      </c>
      <c r="D8" s="84" t="s">
        <v>846</v>
      </c>
      <c r="E8" s="84" t="s">
        <v>50</v>
      </c>
    </row>
    <row r="9" spans="2:5" ht="30" customHeight="1">
      <c r="B9" s="83">
        <v>1</v>
      </c>
      <c r="C9" s="82"/>
      <c r="D9" s="84"/>
      <c r="E9" s="84"/>
    </row>
    <row r="10" spans="2:5" ht="30" customHeight="1">
      <c r="B10" s="83">
        <v>2</v>
      </c>
      <c r="C10" s="82"/>
      <c r="D10" s="84"/>
      <c r="E10" s="84"/>
    </row>
    <row r="11" spans="2:5" ht="30" customHeight="1">
      <c r="B11" s="83">
        <v>3</v>
      </c>
      <c r="C11" s="82"/>
      <c r="D11" s="84"/>
      <c r="E11" s="84"/>
    </row>
    <row r="12" spans="2:5" ht="30" customHeight="1">
      <c r="B12" s="83">
        <v>4</v>
      </c>
      <c r="C12" s="82"/>
      <c r="D12" s="84"/>
      <c r="E12" s="84"/>
    </row>
    <row r="13" spans="2:5" ht="30" customHeight="1">
      <c r="B13" s="83">
        <v>5</v>
      </c>
      <c r="C13" s="82"/>
      <c r="D13" s="84"/>
      <c r="E13" s="84"/>
    </row>
    <row r="14" spans="2:5" ht="30" customHeight="1">
      <c r="B14" s="83">
        <v>6</v>
      </c>
      <c r="C14" s="82"/>
      <c r="D14" s="84"/>
      <c r="E14" s="84"/>
    </row>
    <row r="15" spans="2:5" ht="30" customHeight="1">
      <c r="B15" s="83">
        <v>7</v>
      </c>
      <c r="C15" s="82"/>
      <c r="D15" s="84"/>
      <c r="E15" s="84"/>
    </row>
    <row r="16" spans="2:5" ht="30" customHeight="1">
      <c r="B16" s="83">
        <v>8</v>
      </c>
      <c r="C16" s="82"/>
      <c r="D16" s="84"/>
      <c r="E16" s="84"/>
    </row>
    <row r="17" spans="2:5" ht="30" customHeight="1">
      <c r="B17" s="83">
        <v>9</v>
      </c>
      <c r="C17" s="82"/>
      <c r="D17" s="84"/>
      <c r="E17" s="84"/>
    </row>
    <row r="18" spans="2:5" ht="30" customHeight="1">
      <c r="B18" s="83">
        <v>10</v>
      </c>
      <c r="C18" s="82"/>
      <c r="D18" s="84"/>
      <c r="E18" s="84"/>
    </row>
    <row r="19" spans="2:5" ht="30" customHeight="1">
      <c r="B19" s="83">
        <v>11</v>
      </c>
      <c r="C19" s="82"/>
      <c r="D19" s="84"/>
      <c r="E19" s="84"/>
    </row>
    <row r="20" spans="2:5" ht="30" customHeight="1">
      <c r="B20" s="83">
        <v>12</v>
      </c>
      <c r="C20" s="82"/>
      <c r="D20" s="84"/>
      <c r="E20" s="84"/>
    </row>
    <row r="21" spans="2:5" ht="30" customHeight="1">
      <c r="B21" s="83">
        <v>13</v>
      </c>
      <c r="C21" s="82"/>
      <c r="D21" s="84"/>
      <c r="E21" s="84"/>
    </row>
    <row r="22" spans="2:5" ht="30" customHeight="1">
      <c r="B22" s="83">
        <v>14</v>
      </c>
      <c r="C22" s="82"/>
      <c r="D22" s="84"/>
      <c r="E22" s="84"/>
    </row>
    <row r="23" spans="2:5" ht="30" customHeight="1">
      <c r="B23" s="83">
        <v>15</v>
      </c>
      <c r="C23" s="82"/>
      <c r="D23" s="84"/>
      <c r="E23" s="84"/>
    </row>
    <row r="24" spans="2:5" ht="30" customHeight="1">
      <c r="B24" s="83">
        <v>16</v>
      </c>
      <c r="C24" s="82"/>
      <c r="D24" s="84"/>
      <c r="E24" s="84"/>
    </row>
    <row r="25" spans="2:5" ht="30" customHeight="1">
      <c r="B25" s="83">
        <v>17</v>
      </c>
      <c r="C25" s="82"/>
      <c r="D25" s="84"/>
      <c r="E25" s="84"/>
    </row>
    <row r="26" spans="2:5" ht="30" customHeight="1">
      <c r="B26" s="83">
        <v>18</v>
      </c>
      <c r="C26" s="82"/>
      <c r="D26" s="84"/>
      <c r="E26" s="84"/>
    </row>
    <row r="27" spans="2:5" ht="30" customHeight="1">
      <c r="B27" s="83">
        <v>19</v>
      </c>
      <c r="C27" s="82"/>
      <c r="D27" s="84"/>
      <c r="E27" s="84"/>
    </row>
    <row r="28" spans="2:5" ht="30" customHeight="1">
      <c r="B28" s="83">
        <v>20</v>
      </c>
      <c r="C28" s="82"/>
      <c r="D28" s="84"/>
      <c r="E28" s="84"/>
    </row>
    <row r="29" spans="2:5" ht="15" customHeight="1">
      <c r="B29" s="81" t="s">
        <v>463</v>
      </c>
    </row>
    <row r="30" spans="2:5" ht="15" customHeight="1">
      <c r="B30" s="81" t="s">
        <v>48</v>
      </c>
    </row>
  </sheetData>
  <mergeCells count="4">
    <mergeCell ref="E4:E5"/>
    <mergeCell ref="D4:D5"/>
    <mergeCell ref="B4:B5"/>
    <mergeCell ref="C4:C5"/>
  </mergeCells>
  <phoneticPr fontId="26"/>
  <printOptions horizontalCentered="1"/>
  <pageMargins left="0.78740157480314965" right="0.78740157480314965" top="0.78740157480314965" bottom="0.59055118110236227" header="0.51181102362204722" footer="0.39370078740157483"/>
  <pageSetup paperSize="9" orientation="portrait" r:id="rId1"/>
  <headerFooter alignWithMargins="0">
    <oddFooter>&amp;R&amp;P/&amp;N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38"/>
  <sheetViews>
    <sheetView workbookViewId="0"/>
  </sheetViews>
  <sheetFormatPr defaultColWidth="9" defaultRowHeight="13.5"/>
  <cols>
    <col min="1" max="1" width="3.625" style="548" customWidth="1"/>
    <col min="2" max="2" width="3.875" style="548" customWidth="1"/>
    <col min="3" max="3" width="16.875" style="548" customWidth="1"/>
    <col min="4" max="5" width="23.875" style="548" customWidth="1"/>
    <col min="6" max="7" width="7.125" style="548" bestFit="1" customWidth="1"/>
    <col min="8" max="8" width="45" style="548" customWidth="1"/>
    <col min="9" max="9" width="48.625" style="548" customWidth="1"/>
    <col min="10" max="10" width="16.75" style="548" customWidth="1"/>
    <col min="11" max="11" width="3.625" style="548" customWidth="1"/>
    <col min="12" max="16384" width="9" style="548"/>
  </cols>
  <sheetData>
    <row r="1" spans="1:10">
      <c r="A1" s="546"/>
      <c r="B1" s="547" t="s">
        <v>768</v>
      </c>
    </row>
    <row r="3" spans="1:10" ht="18.75">
      <c r="B3" s="1300" t="s">
        <v>181</v>
      </c>
      <c r="C3" s="1300"/>
      <c r="D3" s="1300"/>
      <c r="E3" s="1300"/>
      <c r="F3" s="1300"/>
      <c r="G3" s="1300"/>
      <c r="H3" s="1300"/>
      <c r="I3" s="1300"/>
      <c r="J3" s="1300"/>
    </row>
    <row r="5" spans="1:10" ht="20.25" customHeight="1">
      <c r="B5" s="1477" t="s">
        <v>200</v>
      </c>
      <c r="C5" s="1477" t="s">
        <v>188</v>
      </c>
      <c r="D5" s="1477" t="s">
        <v>182</v>
      </c>
      <c r="E5" s="1477" t="s">
        <v>183</v>
      </c>
      <c r="F5" s="1482" t="s">
        <v>184</v>
      </c>
      <c r="G5" s="1483"/>
      <c r="H5" s="1484"/>
      <c r="I5" s="1478" t="s">
        <v>185</v>
      </c>
      <c r="J5" s="1478"/>
    </row>
    <row r="6" spans="1:10" ht="27" customHeight="1">
      <c r="B6" s="1477"/>
      <c r="C6" s="1477"/>
      <c r="D6" s="1477"/>
      <c r="E6" s="1477"/>
      <c r="F6" s="1479" t="s">
        <v>186</v>
      </c>
      <c r="G6" s="1480"/>
      <c r="H6" s="1481"/>
      <c r="I6" s="545" t="s">
        <v>187</v>
      </c>
      <c r="J6" s="545" t="s">
        <v>201</v>
      </c>
    </row>
    <row r="7" spans="1:10">
      <c r="B7" s="549">
        <v>1</v>
      </c>
      <c r="C7" s="550"/>
      <c r="D7" s="550"/>
      <c r="E7" s="550"/>
      <c r="F7" s="1474"/>
      <c r="G7" s="1475"/>
      <c r="H7" s="1476"/>
      <c r="I7" s="550"/>
      <c r="J7" s="551"/>
    </row>
    <row r="8" spans="1:10">
      <c r="B8" s="549">
        <v>2</v>
      </c>
      <c r="C8" s="550"/>
      <c r="D8" s="550"/>
      <c r="E8" s="550"/>
      <c r="F8" s="1474"/>
      <c r="G8" s="1475"/>
      <c r="H8" s="1476"/>
      <c r="I8" s="550"/>
      <c r="J8" s="551"/>
    </row>
    <row r="9" spans="1:10">
      <c r="B9" s="549">
        <v>3</v>
      </c>
      <c r="C9" s="550"/>
      <c r="D9" s="550"/>
      <c r="E9" s="550"/>
      <c r="F9" s="1474"/>
      <c r="G9" s="1475"/>
      <c r="H9" s="1476"/>
      <c r="I9" s="550"/>
      <c r="J9" s="551"/>
    </row>
    <row r="10" spans="1:10">
      <c r="B10" s="549">
        <v>4</v>
      </c>
      <c r="C10" s="550"/>
      <c r="D10" s="550"/>
      <c r="E10" s="550"/>
      <c r="F10" s="1474"/>
      <c r="G10" s="1475"/>
      <c r="H10" s="1476"/>
      <c r="I10" s="550"/>
      <c r="J10" s="551"/>
    </row>
    <row r="11" spans="1:10">
      <c r="B11" s="549">
        <v>5</v>
      </c>
      <c r="C11" s="550"/>
      <c r="D11" s="550"/>
      <c r="E11" s="550"/>
      <c r="F11" s="1474"/>
      <c r="G11" s="1475"/>
      <c r="H11" s="1476"/>
      <c r="I11" s="550"/>
      <c r="J11" s="551"/>
    </row>
    <row r="12" spans="1:10">
      <c r="B12" s="549">
        <v>6</v>
      </c>
      <c r="C12" s="550"/>
      <c r="D12" s="550"/>
      <c r="E12" s="550"/>
      <c r="F12" s="1474"/>
      <c r="G12" s="1475"/>
      <c r="H12" s="1476"/>
      <c r="I12" s="550"/>
      <c r="J12" s="551"/>
    </row>
    <row r="13" spans="1:10">
      <c r="B13" s="549">
        <v>7</v>
      </c>
      <c r="C13" s="550"/>
      <c r="D13" s="550"/>
      <c r="E13" s="550"/>
      <c r="F13" s="1474"/>
      <c r="G13" s="1475"/>
      <c r="H13" s="1476"/>
      <c r="I13" s="550"/>
      <c r="J13" s="551"/>
    </row>
    <row r="14" spans="1:10">
      <c r="B14" s="549">
        <v>8</v>
      </c>
      <c r="C14" s="550"/>
      <c r="D14" s="550"/>
      <c r="E14" s="550"/>
      <c r="F14" s="1474"/>
      <c r="G14" s="1475"/>
      <c r="H14" s="1476"/>
      <c r="I14" s="550"/>
      <c r="J14" s="551"/>
    </row>
    <row r="15" spans="1:10">
      <c r="B15" s="549">
        <v>9</v>
      </c>
      <c r="C15" s="550"/>
      <c r="D15" s="550"/>
      <c r="E15" s="550"/>
      <c r="F15" s="1474"/>
      <c r="G15" s="1475"/>
      <c r="H15" s="1476"/>
      <c r="I15" s="550"/>
      <c r="J15" s="551"/>
    </row>
    <row r="16" spans="1:10">
      <c r="B16" s="549">
        <v>10</v>
      </c>
      <c r="C16" s="550"/>
      <c r="D16" s="550"/>
      <c r="E16" s="550"/>
      <c r="F16" s="1474"/>
      <c r="G16" s="1475"/>
      <c r="H16" s="1476"/>
      <c r="I16" s="550"/>
      <c r="J16" s="551"/>
    </row>
    <row r="17" spans="2:10">
      <c r="B17" s="549">
        <v>11</v>
      </c>
      <c r="C17" s="550"/>
      <c r="D17" s="550"/>
      <c r="E17" s="550"/>
      <c r="F17" s="1474"/>
      <c r="G17" s="1475"/>
      <c r="H17" s="1476"/>
      <c r="I17" s="550"/>
      <c r="J17" s="551"/>
    </row>
    <row r="18" spans="2:10">
      <c r="B18" s="549">
        <v>12</v>
      </c>
      <c r="C18" s="550"/>
      <c r="D18" s="550"/>
      <c r="E18" s="550"/>
      <c r="F18" s="1474"/>
      <c r="G18" s="1475"/>
      <c r="H18" s="1476"/>
      <c r="I18" s="550"/>
      <c r="J18" s="551"/>
    </row>
    <row r="19" spans="2:10">
      <c r="B19" s="549">
        <v>13</v>
      </c>
      <c r="C19" s="550"/>
      <c r="D19" s="550"/>
      <c r="E19" s="550"/>
      <c r="F19" s="1474"/>
      <c r="G19" s="1475"/>
      <c r="H19" s="1476"/>
      <c r="I19" s="550"/>
      <c r="J19" s="551"/>
    </row>
    <row r="20" spans="2:10">
      <c r="B20" s="549">
        <v>14</v>
      </c>
      <c r="C20" s="550"/>
      <c r="D20" s="550"/>
      <c r="E20" s="550"/>
      <c r="F20" s="1474"/>
      <c r="G20" s="1475"/>
      <c r="H20" s="1476"/>
      <c r="I20" s="550"/>
      <c r="J20" s="551"/>
    </row>
    <row r="21" spans="2:10">
      <c r="B21" s="549">
        <v>15</v>
      </c>
      <c r="C21" s="550"/>
      <c r="D21" s="550"/>
      <c r="E21" s="550"/>
      <c r="F21" s="1474"/>
      <c r="G21" s="1475"/>
      <c r="H21" s="1476"/>
      <c r="I21" s="550"/>
      <c r="J21" s="551"/>
    </row>
    <row r="22" spans="2:10">
      <c r="B22" s="549">
        <v>16</v>
      </c>
      <c r="C22" s="550"/>
      <c r="D22" s="550"/>
      <c r="E22" s="550"/>
      <c r="F22" s="1474"/>
      <c r="G22" s="1475"/>
      <c r="H22" s="1476"/>
      <c r="I22" s="550"/>
      <c r="J22" s="551"/>
    </row>
    <row r="23" spans="2:10">
      <c r="B23" s="549">
        <v>17</v>
      </c>
      <c r="C23" s="550"/>
      <c r="D23" s="550"/>
      <c r="E23" s="550"/>
      <c r="F23" s="1474"/>
      <c r="G23" s="1475"/>
      <c r="H23" s="1476"/>
      <c r="I23" s="550"/>
      <c r="J23" s="551"/>
    </row>
    <row r="24" spans="2:10">
      <c r="B24" s="549">
        <v>18</v>
      </c>
      <c r="C24" s="550"/>
      <c r="D24" s="550"/>
      <c r="E24" s="550"/>
      <c r="F24" s="1474"/>
      <c r="G24" s="1475"/>
      <c r="H24" s="1476"/>
      <c r="I24" s="550"/>
      <c r="J24" s="551"/>
    </row>
    <row r="25" spans="2:10">
      <c r="B25" s="549">
        <v>19</v>
      </c>
      <c r="C25" s="550"/>
      <c r="D25" s="550"/>
      <c r="E25" s="550"/>
      <c r="F25" s="1474"/>
      <c r="G25" s="1475"/>
      <c r="H25" s="1476"/>
      <c r="I25" s="550"/>
      <c r="J25" s="551"/>
    </row>
    <row r="26" spans="2:10">
      <c r="B26" s="549">
        <v>20</v>
      </c>
      <c r="C26" s="550"/>
      <c r="D26" s="550"/>
      <c r="E26" s="550"/>
      <c r="F26" s="1474"/>
      <c r="G26" s="1475"/>
      <c r="H26" s="1476"/>
      <c r="I26" s="550"/>
      <c r="J26" s="551"/>
    </row>
    <row r="27" spans="2:10">
      <c r="B27" s="552"/>
      <c r="C27" s="553"/>
      <c r="D27" s="553"/>
      <c r="E27" s="553"/>
      <c r="F27" s="553"/>
      <c r="G27" s="553"/>
      <c r="H27" s="553"/>
      <c r="I27" s="553"/>
      <c r="J27" s="554"/>
    </row>
    <row r="28" spans="2:10" ht="13.5" customHeight="1">
      <c r="B28" s="555" t="s">
        <v>252</v>
      </c>
      <c r="C28" s="1491" t="s">
        <v>345</v>
      </c>
      <c r="D28" s="1491"/>
      <c r="E28" s="1491"/>
      <c r="F28" s="1491"/>
      <c r="G28" s="1491"/>
      <c r="H28" s="1491"/>
      <c r="I28" s="1491"/>
      <c r="J28" s="1491"/>
    </row>
    <row r="29" spans="2:10">
      <c r="B29" s="548" t="s">
        <v>189</v>
      </c>
      <c r="C29" s="1492" t="s">
        <v>476</v>
      </c>
      <c r="D29" s="1492"/>
      <c r="E29" s="1492"/>
      <c r="F29" s="1492"/>
      <c r="G29" s="1492"/>
      <c r="H29" s="1492"/>
      <c r="I29" s="1492"/>
      <c r="J29" s="1492"/>
    </row>
    <row r="30" spans="2:10">
      <c r="C30" s="546"/>
    </row>
    <row r="31" spans="2:10" ht="13.5" customHeight="1">
      <c r="C31" s="1489" t="s">
        <v>190</v>
      </c>
      <c r="D31" s="1489"/>
      <c r="E31" s="1493" t="s">
        <v>477</v>
      </c>
      <c r="F31" s="1494"/>
      <c r="G31" s="1494"/>
      <c r="H31" s="1494"/>
      <c r="I31" s="1495"/>
      <c r="J31" s="556"/>
    </row>
    <row r="32" spans="2:10">
      <c r="C32" s="1489"/>
      <c r="D32" s="1489"/>
      <c r="E32" s="1496"/>
      <c r="F32" s="1497"/>
      <c r="G32" s="1497"/>
      <c r="H32" s="1497"/>
      <c r="I32" s="1498"/>
      <c r="J32" s="556"/>
    </row>
    <row r="33" spans="2:10" ht="13.5" customHeight="1">
      <c r="C33" s="1489" t="s">
        <v>191</v>
      </c>
      <c r="D33" s="1489"/>
      <c r="E33" s="1493" t="s">
        <v>769</v>
      </c>
      <c r="F33" s="1494"/>
      <c r="G33" s="1494"/>
      <c r="H33" s="1494"/>
      <c r="I33" s="1495"/>
      <c r="J33" s="556"/>
    </row>
    <row r="34" spans="2:10">
      <c r="C34" s="1489"/>
      <c r="D34" s="1489"/>
      <c r="E34" s="1496"/>
      <c r="F34" s="1497"/>
      <c r="G34" s="1497"/>
      <c r="H34" s="1497"/>
      <c r="I34" s="1498"/>
      <c r="J34" s="556"/>
    </row>
    <row r="35" spans="2:10">
      <c r="C35" s="554"/>
      <c r="D35" s="554"/>
      <c r="E35" s="557"/>
      <c r="F35" s="557"/>
      <c r="G35" s="557"/>
      <c r="H35" s="557"/>
      <c r="I35" s="557"/>
      <c r="J35" s="557"/>
    </row>
    <row r="36" spans="2:10" ht="14.25" thickBot="1">
      <c r="B36" s="548" t="s">
        <v>61</v>
      </c>
      <c r="C36" s="1490" t="s">
        <v>474</v>
      </c>
      <c r="D36" s="1490"/>
      <c r="E36" s="1490"/>
      <c r="F36" s="1490"/>
      <c r="G36" s="1490"/>
      <c r="H36" s="1490"/>
      <c r="I36" s="1490"/>
      <c r="J36" s="1490"/>
    </row>
    <row r="37" spans="2:10">
      <c r="I37" s="1485" t="s">
        <v>249</v>
      </c>
      <c r="J37" s="1486"/>
    </row>
    <row r="38" spans="2:10" ht="14.25" thickBot="1">
      <c r="I38" s="1487"/>
      <c r="J38" s="1488"/>
    </row>
  </sheetData>
  <mergeCells count="36">
    <mergeCell ref="C36:J36"/>
    <mergeCell ref="C28:J28"/>
    <mergeCell ref="C29:J29"/>
    <mergeCell ref="F13:H13"/>
    <mergeCell ref="E31:I32"/>
    <mergeCell ref="F18:H18"/>
    <mergeCell ref="F15:H15"/>
    <mergeCell ref="C33:D34"/>
    <mergeCell ref="F24:H24"/>
    <mergeCell ref="E33:I34"/>
    <mergeCell ref="F23:H23"/>
    <mergeCell ref="F22:H22"/>
    <mergeCell ref="F25:H25"/>
    <mergeCell ref="I37:J38"/>
    <mergeCell ref="C5:C6"/>
    <mergeCell ref="D5:D6"/>
    <mergeCell ref="E5:E6"/>
    <mergeCell ref="F7:H7"/>
    <mergeCell ref="F21:H21"/>
    <mergeCell ref="F11:H11"/>
    <mergeCell ref="F9:H9"/>
    <mergeCell ref="F14:H14"/>
    <mergeCell ref="F19:H19"/>
    <mergeCell ref="F8:H8"/>
    <mergeCell ref="F10:H10"/>
    <mergeCell ref="F16:H16"/>
    <mergeCell ref="C31:D32"/>
    <mergeCell ref="F26:H26"/>
    <mergeCell ref="F20:H20"/>
    <mergeCell ref="F12:H12"/>
    <mergeCell ref="F17:H17"/>
    <mergeCell ref="B3:J3"/>
    <mergeCell ref="B5:B6"/>
    <mergeCell ref="I5:J5"/>
    <mergeCell ref="F6:H6"/>
    <mergeCell ref="F5:H5"/>
  </mergeCells>
  <phoneticPr fontId="26"/>
  <pageMargins left="0.78740157480314965" right="0.78740157480314965" top="0.78740157480314965" bottom="0.78740157480314965" header="0.39370078740157483" footer="0.39370078740157483"/>
  <pageSetup paperSize="8"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0"/>
  <dimension ref="B1:U32"/>
  <sheetViews>
    <sheetView workbookViewId="0"/>
  </sheetViews>
  <sheetFormatPr defaultColWidth="9" defaultRowHeight="12"/>
  <cols>
    <col min="1" max="1" width="9" style="535"/>
    <col min="2" max="2" width="4.5" style="535" customWidth="1"/>
    <col min="3" max="5" width="17.75" style="535" customWidth="1"/>
    <col min="6" max="8" width="13.25" style="535" customWidth="1"/>
    <col min="9" max="9" width="33.125" style="535" customWidth="1"/>
    <col min="10" max="10" width="9" style="535"/>
    <col min="11" max="11" width="31.5" style="535" customWidth="1"/>
    <col min="12" max="12" width="23.75" style="535" customWidth="1"/>
    <col min="13" max="16384" width="9" style="535"/>
  </cols>
  <sheetData>
    <row r="1" spans="2:12" ht="14.25">
      <c r="B1" s="534" t="s">
        <v>770</v>
      </c>
    </row>
    <row r="2" spans="2:12" ht="18.75">
      <c r="B2" s="1502" t="s">
        <v>326</v>
      </c>
      <c r="C2" s="1502"/>
      <c r="D2" s="1502"/>
      <c r="E2" s="1502"/>
      <c r="F2" s="1502"/>
      <c r="G2" s="1502"/>
      <c r="H2" s="1502"/>
      <c r="I2" s="1502"/>
      <c r="J2" s="1502"/>
      <c r="K2" s="1502"/>
      <c r="L2" s="1502"/>
    </row>
    <row r="4" spans="2:12" ht="16.5" customHeight="1">
      <c r="B4" s="1505" t="s">
        <v>337</v>
      </c>
      <c r="C4" s="1503" t="s">
        <v>327</v>
      </c>
      <c r="D4" s="1503" t="s">
        <v>328</v>
      </c>
      <c r="E4" s="1503" t="s">
        <v>329</v>
      </c>
      <c r="F4" s="543" t="s">
        <v>338</v>
      </c>
      <c r="G4" s="543" t="s">
        <v>339</v>
      </c>
      <c r="H4" s="543" t="s">
        <v>330</v>
      </c>
      <c r="I4" s="1503" t="s">
        <v>331</v>
      </c>
      <c r="J4" s="1479" t="s">
        <v>332</v>
      </c>
      <c r="K4" s="1481"/>
      <c r="L4" s="1503" t="s">
        <v>333</v>
      </c>
    </row>
    <row r="5" spans="2:12" ht="16.5" customHeight="1">
      <c r="B5" s="1506"/>
      <c r="C5" s="1504"/>
      <c r="D5" s="1504"/>
      <c r="E5" s="1504"/>
      <c r="F5" s="544" t="s">
        <v>340</v>
      </c>
      <c r="G5" s="544" t="s">
        <v>341</v>
      </c>
      <c r="H5" s="544" t="s">
        <v>334</v>
      </c>
      <c r="I5" s="1504"/>
      <c r="J5" s="545" t="s">
        <v>335</v>
      </c>
      <c r="K5" s="545" t="s">
        <v>336</v>
      </c>
      <c r="L5" s="1504"/>
    </row>
    <row r="6" spans="2:12">
      <c r="B6" s="536">
        <v>1</v>
      </c>
      <c r="C6" s="536"/>
      <c r="D6" s="536"/>
      <c r="E6" s="536"/>
      <c r="F6" s="536"/>
      <c r="G6" s="536"/>
      <c r="H6" s="536"/>
      <c r="I6" s="537"/>
      <c r="J6" s="538"/>
      <c r="K6" s="538"/>
      <c r="L6" s="536"/>
    </row>
    <row r="7" spans="2:12">
      <c r="B7" s="539">
        <v>2</v>
      </c>
      <c r="C7" s="538"/>
      <c r="D7" s="538"/>
      <c r="E7" s="538"/>
      <c r="F7" s="538"/>
      <c r="G7" s="538"/>
      <c r="H7" s="538"/>
      <c r="I7" s="538"/>
      <c r="J7" s="538"/>
      <c r="K7" s="538"/>
      <c r="L7" s="538"/>
    </row>
    <row r="8" spans="2:12">
      <c r="B8" s="536">
        <v>3</v>
      </c>
      <c r="C8" s="538"/>
      <c r="D8" s="538"/>
      <c r="E8" s="538"/>
      <c r="F8" s="538"/>
      <c r="G8" s="538"/>
      <c r="H8" s="538"/>
      <c r="I8" s="538"/>
      <c r="J8" s="538"/>
      <c r="K8" s="538"/>
      <c r="L8" s="538"/>
    </row>
    <row r="9" spans="2:12">
      <c r="B9" s="539">
        <v>4</v>
      </c>
      <c r="C9" s="538"/>
      <c r="D9" s="538"/>
      <c r="E9" s="538"/>
      <c r="F9" s="538"/>
      <c r="G9" s="538"/>
      <c r="H9" s="538"/>
      <c r="I9" s="538"/>
      <c r="J9" s="538"/>
      <c r="K9" s="538"/>
      <c r="L9" s="538"/>
    </row>
    <row r="10" spans="2:12">
      <c r="B10" s="536">
        <v>5</v>
      </c>
      <c r="C10" s="538"/>
      <c r="D10" s="538"/>
      <c r="E10" s="538"/>
      <c r="F10" s="538"/>
      <c r="G10" s="538"/>
      <c r="H10" s="538"/>
      <c r="I10" s="538"/>
      <c r="J10" s="538"/>
      <c r="K10" s="538"/>
      <c r="L10" s="538"/>
    </row>
    <row r="11" spans="2:12">
      <c r="B11" s="539">
        <v>6</v>
      </c>
      <c r="C11" s="538"/>
      <c r="D11" s="538"/>
      <c r="E11" s="538"/>
      <c r="F11" s="538"/>
      <c r="G11" s="538"/>
      <c r="H11" s="538"/>
      <c r="I11" s="538"/>
      <c r="J11" s="538"/>
      <c r="K11" s="538"/>
      <c r="L11" s="538"/>
    </row>
    <row r="12" spans="2:12">
      <c r="B12" s="536">
        <v>7</v>
      </c>
      <c r="C12" s="538"/>
      <c r="D12" s="538"/>
      <c r="E12" s="538"/>
      <c r="F12" s="538"/>
      <c r="G12" s="538"/>
      <c r="H12" s="538"/>
      <c r="I12" s="538"/>
      <c r="J12" s="538"/>
      <c r="K12" s="538"/>
      <c r="L12" s="538"/>
    </row>
    <row r="13" spans="2:12">
      <c r="B13" s="539">
        <v>8</v>
      </c>
      <c r="C13" s="538"/>
      <c r="D13" s="538"/>
      <c r="E13" s="538"/>
      <c r="F13" s="538"/>
      <c r="G13" s="538"/>
      <c r="H13" s="538"/>
      <c r="I13" s="538"/>
      <c r="J13" s="538"/>
      <c r="K13" s="538"/>
      <c r="L13" s="538"/>
    </row>
    <row r="14" spans="2:12">
      <c r="B14" s="536">
        <v>9</v>
      </c>
      <c r="C14" s="538"/>
      <c r="D14" s="538"/>
      <c r="E14" s="538"/>
      <c r="F14" s="538"/>
      <c r="G14" s="538"/>
      <c r="H14" s="538"/>
      <c r="I14" s="538"/>
      <c r="J14" s="538"/>
      <c r="K14" s="538"/>
      <c r="L14" s="538"/>
    </row>
    <row r="15" spans="2:12">
      <c r="B15" s="539">
        <v>10</v>
      </c>
      <c r="C15" s="538"/>
      <c r="D15" s="538"/>
      <c r="E15" s="538"/>
      <c r="F15" s="538"/>
      <c r="G15" s="538"/>
      <c r="H15" s="538"/>
      <c r="I15" s="538"/>
      <c r="J15" s="538"/>
      <c r="K15" s="538"/>
      <c r="L15" s="538"/>
    </row>
    <row r="16" spans="2:12">
      <c r="B16" s="536">
        <v>11</v>
      </c>
      <c r="C16" s="538"/>
      <c r="D16" s="538"/>
      <c r="E16" s="538"/>
      <c r="F16" s="538"/>
      <c r="G16" s="538"/>
      <c r="H16" s="538"/>
      <c r="I16" s="538"/>
      <c r="J16" s="538"/>
      <c r="K16" s="538"/>
      <c r="L16" s="538"/>
    </row>
    <row r="17" spans="2:21">
      <c r="B17" s="539">
        <v>12</v>
      </c>
      <c r="C17" s="538"/>
      <c r="D17" s="538"/>
      <c r="E17" s="538"/>
      <c r="F17" s="538"/>
      <c r="G17" s="538"/>
      <c r="H17" s="538"/>
      <c r="I17" s="538"/>
      <c r="J17" s="538"/>
      <c r="K17" s="538"/>
      <c r="L17" s="538"/>
    </row>
    <row r="18" spans="2:21">
      <c r="B18" s="536">
        <v>13</v>
      </c>
      <c r="C18" s="538"/>
      <c r="D18" s="538"/>
      <c r="E18" s="538"/>
      <c r="F18" s="538"/>
      <c r="G18" s="538"/>
      <c r="H18" s="538"/>
      <c r="I18" s="538"/>
      <c r="J18" s="538"/>
      <c r="K18" s="538"/>
      <c r="L18" s="538"/>
    </row>
    <row r="19" spans="2:21">
      <c r="B19" s="539">
        <v>14</v>
      </c>
      <c r="C19" s="538"/>
      <c r="D19" s="538"/>
      <c r="E19" s="538"/>
      <c r="F19" s="538"/>
      <c r="G19" s="538"/>
      <c r="H19" s="538"/>
      <c r="I19" s="538"/>
      <c r="J19" s="538"/>
      <c r="K19" s="538"/>
      <c r="L19" s="538"/>
    </row>
    <row r="20" spans="2:21">
      <c r="B20" s="539">
        <v>15</v>
      </c>
      <c r="C20" s="538"/>
      <c r="D20" s="538"/>
      <c r="E20" s="538"/>
      <c r="F20" s="538"/>
      <c r="G20" s="538"/>
      <c r="H20" s="538"/>
      <c r="I20" s="538"/>
      <c r="J20" s="538"/>
      <c r="K20" s="538"/>
      <c r="L20" s="538"/>
    </row>
    <row r="21" spans="2:21">
      <c r="B21" s="536">
        <v>16</v>
      </c>
      <c r="C21" s="538"/>
      <c r="D21" s="538"/>
      <c r="E21" s="538"/>
      <c r="F21" s="538"/>
      <c r="G21" s="538"/>
      <c r="H21" s="538"/>
      <c r="I21" s="538"/>
      <c r="J21" s="538"/>
      <c r="K21" s="538"/>
      <c r="L21" s="538"/>
    </row>
    <row r="22" spans="2:21">
      <c r="B22" s="539">
        <v>17</v>
      </c>
      <c r="C22" s="538"/>
      <c r="D22" s="538"/>
      <c r="E22" s="538"/>
      <c r="F22" s="538"/>
      <c r="G22" s="538"/>
      <c r="H22" s="538"/>
      <c r="I22" s="538"/>
      <c r="J22" s="538"/>
      <c r="K22" s="538"/>
      <c r="L22" s="538"/>
    </row>
    <row r="23" spans="2:21">
      <c r="B23" s="536">
        <v>18</v>
      </c>
      <c r="C23" s="538"/>
      <c r="D23" s="538"/>
      <c r="E23" s="538"/>
      <c r="F23" s="538"/>
      <c r="G23" s="538"/>
      <c r="H23" s="538"/>
      <c r="I23" s="538"/>
      <c r="J23" s="538"/>
      <c r="K23" s="538"/>
      <c r="L23" s="538"/>
    </row>
    <row r="24" spans="2:21">
      <c r="B24" s="539">
        <v>19</v>
      </c>
      <c r="C24" s="538"/>
      <c r="D24" s="538"/>
      <c r="E24" s="538"/>
      <c r="F24" s="538"/>
      <c r="G24" s="538"/>
      <c r="H24" s="538"/>
      <c r="I24" s="538"/>
      <c r="J24" s="538"/>
      <c r="K24" s="538"/>
      <c r="L24" s="538"/>
    </row>
    <row r="25" spans="2:21">
      <c r="B25" s="536">
        <v>20</v>
      </c>
      <c r="C25" s="538"/>
      <c r="D25" s="538"/>
      <c r="E25" s="538"/>
      <c r="F25" s="538"/>
      <c r="G25" s="538"/>
      <c r="H25" s="538"/>
      <c r="I25" s="538"/>
      <c r="J25" s="538"/>
      <c r="K25" s="538"/>
      <c r="L25" s="538"/>
    </row>
    <row r="26" spans="2:21" ht="6" customHeight="1"/>
    <row r="27" spans="2:21">
      <c r="B27" s="540" t="s">
        <v>342</v>
      </c>
      <c r="C27" s="1499" t="s">
        <v>478</v>
      </c>
      <c r="D27" s="1499"/>
      <c r="E27" s="1499"/>
      <c r="F27" s="1499"/>
      <c r="G27" s="1499"/>
      <c r="H27" s="1499"/>
      <c r="I27" s="1499"/>
      <c r="J27" s="1499"/>
      <c r="K27" s="1499"/>
      <c r="L27" s="1499"/>
    </row>
    <row r="28" spans="2:21">
      <c r="B28" s="540" t="s">
        <v>343</v>
      </c>
      <c r="C28" s="1500" t="s">
        <v>475</v>
      </c>
      <c r="D28" s="1500"/>
      <c r="E28" s="1500"/>
      <c r="F28" s="1500"/>
      <c r="G28" s="1500"/>
      <c r="H28" s="1500"/>
      <c r="I28" s="1500"/>
      <c r="J28" s="1500"/>
      <c r="K28" s="1500"/>
      <c r="L28" s="1500"/>
      <c r="M28" s="541"/>
      <c r="N28" s="541"/>
      <c r="O28" s="541"/>
      <c r="P28" s="541"/>
      <c r="Q28" s="541"/>
      <c r="R28" s="541"/>
      <c r="S28" s="541"/>
      <c r="T28" s="541"/>
      <c r="U28" s="541"/>
    </row>
    <row r="29" spans="2:21">
      <c r="B29" s="540" t="s">
        <v>197</v>
      </c>
      <c r="C29" s="1501" t="s">
        <v>344</v>
      </c>
      <c r="D29" s="1501"/>
      <c r="E29" s="1501"/>
      <c r="F29" s="1501"/>
      <c r="G29" s="1501"/>
      <c r="H29" s="1501"/>
      <c r="I29" s="1501"/>
      <c r="J29" s="1501"/>
      <c r="K29" s="1501"/>
      <c r="L29" s="1501"/>
      <c r="M29" s="541"/>
      <c r="N29" s="541"/>
      <c r="O29" s="541"/>
      <c r="P29" s="541"/>
      <c r="Q29" s="541"/>
      <c r="R29" s="541"/>
      <c r="S29" s="541"/>
      <c r="T29" s="541"/>
      <c r="U29" s="541"/>
    </row>
    <row r="30" spans="2:21" ht="12.75" thickBot="1">
      <c r="B30" s="540" t="s">
        <v>198</v>
      </c>
      <c r="C30" s="1500" t="s">
        <v>479</v>
      </c>
      <c r="D30" s="1500"/>
      <c r="E30" s="1500"/>
      <c r="F30" s="1500"/>
      <c r="G30" s="1500"/>
      <c r="H30" s="1500"/>
      <c r="I30" s="1500"/>
      <c r="J30" s="1500"/>
      <c r="K30" s="1500"/>
      <c r="L30" s="1500"/>
      <c r="M30" s="541"/>
      <c r="N30" s="541"/>
      <c r="O30" s="541"/>
      <c r="P30" s="541"/>
      <c r="Q30" s="541"/>
      <c r="R30" s="541"/>
      <c r="S30" s="541"/>
      <c r="T30" s="541"/>
      <c r="U30" s="541"/>
    </row>
    <row r="31" spans="2:21" ht="12" customHeight="1">
      <c r="K31" s="1485" t="s">
        <v>249</v>
      </c>
      <c r="L31" s="1486"/>
      <c r="M31" s="542"/>
    </row>
    <row r="32" spans="2:21" ht="12.75" customHeight="1" thickBot="1">
      <c r="K32" s="1487"/>
      <c r="L32" s="1488"/>
      <c r="M32" s="542"/>
    </row>
  </sheetData>
  <mergeCells count="13">
    <mergeCell ref="B2:L2"/>
    <mergeCell ref="E4:E5"/>
    <mergeCell ref="D4:D5"/>
    <mergeCell ref="C4:C5"/>
    <mergeCell ref="J4:K4"/>
    <mergeCell ref="I4:I5"/>
    <mergeCell ref="L4:L5"/>
    <mergeCell ref="B4:B5"/>
    <mergeCell ref="K31:L32"/>
    <mergeCell ref="C27:L27"/>
    <mergeCell ref="C28:L28"/>
    <mergeCell ref="C29:L29"/>
    <mergeCell ref="C30:L30"/>
  </mergeCells>
  <phoneticPr fontId="26"/>
  <printOptions horizontalCentered="1"/>
  <pageMargins left="0.78740157480314965" right="0.78740157480314965" top="0.78740157480314965" bottom="0.78740157480314965" header="0.39370078740157483" footer="0.39370078740157483"/>
  <pageSetup paperSize="8"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G69"/>
  <sheetViews>
    <sheetView zoomScaleNormal="100" workbookViewId="0">
      <selection activeCell="H32" sqref="H32"/>
    </sheetView>
  </sheetViews>
  <sheetFormatPr defaultColWidth="8" defaultRowHeight="11.25"/>
  <cols>
    <col min="1" max="1" width="2.625" style="609" customWidth="1"/>
    <col min="2" max="2" width="3.75" style="609" customWidth="1"/>
    <col min="3" max="4" width="2.625" style="609" customWidth="1"/>
    <col min="5" max="5" width="6.125" style="609" customWidth="1"/>
    <col min="6" max="7" width="12.125" style="609" customWidth="1"/>
    <col min="8" max="32" width="14.625" style="609" customWidth="1"/>
    <col min="33" max="33" width="15.625" style="609" customWidth="1"/>
    <col min="34" max="34" width="2.625" style="609" customWidth="1"/>
    <col min="35" max="35" width="10.25" style="609" customWidth="1"/>
    <col min="36" max="16384" width="8" style="609"/>
  </cols>
  <sheetData>
    <row r="1" spans="1:33" ht="18.75" customHeight="1">
      <c r="B1" s="1205" t="s">
        <v>926</v>
      </c>
      <c r="C1" s="1205"/>
      <c r="D1" s="1205"/>
      <c r="E1" s="1205"/>
      <c r="F1" s="1205"/>
      <c r="G1" s="1205"/>
      <c r="H1" s="1205"/>
      <c r="I1" s="1205"/>
      <c r="J1" s="1205"/>
      <c r="K1" s="1205"/>
      <c r="L1" s="1205"/>
      <c r="M1" s="1205"/>
      <c r="N1" s="1205"/>
      <c r="O1" s="1205"/>
      <c r="P1" s="1205"/>
      <c r="Q1" s="1205"/>
      <c r="R1" s="1205"/>
      <c r="S1" s="1205"/>
      <c r="T1" s="1205"/>
      <c r="U1" s="1205"/>
      <c r="V1" s="1205"/>
      <c r="W1" s="1205"/>
      <c r="X1" s="1205"/>
      <c r="Y1" s="1205"/>
      <c r="Z1" s="1205"/>
      <c r="AA1" s="1205"/>
      <c r="AB1" s="1205"/>
      <c r="AC1" s="1205"/>
      <c r="AD1" s="1205"/>
      <c r="AE1" s="1205"/>
      <c r="AF1" s="1205"/>
      <c r="AG1" s="1205"/>
    </row>
    <row r="2" spans="1:33" ht="20.100000000000001" customHeight="1">
      <c r="B2" s="1507" t="s">
        <v>167</v>
      </c>
      <c r="C2" s="1300"/>
      <c r="D2" s="1300"/>
      <c r="E2" s="1300"/>
      <c r="F2" s="1300"/>
      <c r="G2" s="1300"/>
      <c r="H2" s="1300"/>
      <c r="I2" s="1300"/>
      <c r="J2" s="1300"/>
      <c r="K2" s="1300"/>
      <c r="L2" s="1300"/>
      <c r="M2" s="1300"/>
      <c r="N2" s="1300"/>
      <c r="O2" s="1300"/>
      <c r="P2" s="1300"/>
      <c r="Q2" s="1300"/>
      <c r="R2" s="1300"/>
      <c r="S2" s="1300"/>
      <c r="T2" s="1300"/>
      <c r="U2" s="1300"/>
      <c r="V2" s="1300"/>
      <c r="W2" s="1300"/>
      <c r="X2" s="1300"/>
      <c r="Y2" s="1300"/>
      <c r="Z2" s="1300"/>
      <c r="AA2" s="1300"/>
      <c r="AB2" s="1300"/>
      <c r="AC2" s="1300"/>
      <c r="AD2" s="1300"/>
      <c r="AE2" s="1300"/>
      <c r="AF2" s="1300"/>
      <c r="AG2" s="1300"/>
    </row>
    <row r="3" spans="1:33" s="625" customFormat="1" ht="20.25" customHeight="1" thickBot="1">
      <c r="B3" s="723" t="s">
        <v>73</v>
      </c>
      <c r="C3" s="724" t="s">
        <v>74</v>
      </c>
      <c r="D3" s="633"/>
      <c r="E3" s="644"/>
      <c r="F3" s="644"/>
      <c r="G3" s="644"/>
      <c r="H3" s="725"/>
      <c r="I3" s="725"/>
      <c r="J3" s="725"/>
      <c r="K3" s="725"/>
      <c r="L3" s="725"/>
      <c r="M3" s="725"/>
      <c r="N3" s="725"/>
      <c r="O3" s="725"/>
      <c r="P3" s="725"/>
      <c r="Q3" s="725"/>
      <c r="R3" s="725"/>
      <c r="S3" s="725"/>
      <c r="T3" s="725"/>
      <c r="U3" s="725"/>
      <c r="V3" s="725"/>
      <c r="W3" s="725"/>
      <c r="X3" s="725"/>
      <c r="Y3" s="725"/>
      <c r="Z3" s="725"/>
      <c r="AA3" s="725"/>
      <c r="AB3" s="725"/>
      <c r="AC3" s="725"/>
      <c r="AD3" s="725"/>
      <c r="AE3" s="725"/>
      <c r="AF3" s="725"/>
      <c r="AG3" s="726" t="s">
        <v>244</v>
      </c>
    </row>
    <row r="4" spans="1:33" s="603" customFormat="1" ht="20.25" customHeight="1">
      <c r="A4" s="602"/>
      <c r="B4" s="1508" t="s">
        <v>75</v>
      </c>
      <c r="C4" s="1509"/>
      <c r="D4" s="1509"/>
      <c r="E4" s="1509"/>
      <c r="F4" s="1509"/>
      <c r="G4" s="1510"/>
      <c r="H4" s="1517" t="s">
        <v>110</v>
      </c>
      <c r="I4" s="1518"/>
      <c r="J4" s="1518"/>
      <c r="K4" s="1518"/>
      <c r="L4" s="1518"/>
      <c r="M4" s="1524" t="s">
        <v>491</v>
      </c>
      <c r="N4" s="1518"/>
      <c r="O4" s="1518"/>
      <c r="P4" s="1518"/>
      <c r="Q4" s="1518"/>
      <c r="R4" s="1518"/>
      <c r="S4" s="1518"/>
      <c r="T4" s="1518"/>
      <c r="U4" s="1518"/>
      <c r="V4" s="1518"/>
      <c r="W4" s="1518"/>
      <c r="X4" s="1518"/>
      <c r="Y4" s="1518"/>
      <c r="Z4" s="1518"/>
      <c r="AA4" s="1518"/>
      <c r="AB4" s="1518"/>
      <c r="AC4" s="1518"/>
      <c r="AD4" s="1518"/>
      <c r="AE4" s="1518"/>
      <c r="AF4" s="1525"/>
      <c r="AG4" s="1521" t="s">
        <v>76</v>
      </c>
    </row>
    <row r="5" spans="1:33" s="603" customFormat="1" ht="20.25" customHeight="1">
      <c r="A5" s="602"/>
      <c r="B5" s="1511"/>
      <c r="C5" s="1512"/>
      <c r="D5" s="1512"/>
      <c r="E5" s="1512"/>
      <c r="F5" s="1512"/>
      <c r="G5" s="1513"/>
      <c r="H5" s="1519"/>
      <c r="I5" s="1520"/>
      <c r="J5" s="1520"/>
      <c r="K5" s="1520"/>
      <c r="L5" s="1520"/>
      <c r="M5" s="1526"/>
      <c r="N5" s="1520"/>
      <c r="O5" s="1520"/>
      <c r="P5" s="1520"/>
      <c r="Q5" s="1520"/>
      <c r="R5" s="1520"/>
      <c r="S5" s="1520"/>
      <c r="T5" s="1520"/>
      <c r="U5" s="1520"/>
      <c r="V5" s="1520"/>
      <c r="W5" s="1520"/>
      <c r="X5" s="1520"/>
      <c r="Y5" s="1520"/>
      <c r="Z5" s="1520"/>
      <c r="AA5" s="1520"/>
      <c r="AB5" s="1520"/>
      <c r="AC5" s="1520"/>
      <c r="AD5" s="1520"/>
      <c r="AE5" s="1520"/>
      <c r="AF5" s="1527"/>
      <c r="AG5" s="1522"/>
    </row>
    <row r="6" spans="1:33" s="603" customFormat="1" ht="20.25" customHeight="1" thickBot="1">
      <c r="A6" s="602"/>
      <c r="B6" s="1514"/>
      <c r="C6" s="1515"/>
      <c r="D6" s="1515"/>
      <c r="E6" s="1515"/>
      <c r="F6" s="1515"/>
      <c r="G6" s="1516"/>
      <c r="H6" s="779" t="s">
        <v>415</v>
      </c>
      <c r="I6" s="780" t="s">
        <v>416</v>
      </c>
      <c r="J6" s="780" t="s">
        <v>417</v>
      </c>
      <c r="K6" s="780" t="s">
        <v>418</v>
      </c>
      <c r="L6" s="780" t="s">
        <v>419</v>
      </c>
      <c r="M6" s="780" t="s">
        <v>420</v>
      </c>
      <c r="N6" s="780" t="s">
        <v>421</v>
      </c>
      <c r="O6" s="780" t="s">
        <v>422</v>
      </c>
      <c r="P6" s="780" t="s">
        <v>423</v>
      </c>
      <c r="Q6" s="780" t="s">
        <v>424</v>
      </c>
      <c r="R6" s="780" t="s">
        <v>425</v>
      </c>
      <c r="S6" s="780" t="s">
        <v>426</v>
      </c>
      <c r="T6" s="780" t="s">
        <v>427</v>
      </c>
      <c r="U6" s="780" t="s">
        <v>428</v>
      </c>
      <c r="V6" s="780" t="s">
        <v>429</v>
      </c>
      <c r="W6" s="780" t="s">
        <v>430</v>
      </c>
      <c r="X6" s="780" t="s">
        <v>431</v>
      </c>
      <c r="Y6" s="780" t="s">
        <v>432</v>
      </c>
      <c r="Z6" s="780" t="s">
        <v>433</v>
      </c>
      <c r="AA6" s="780" t="s">
        <v>434</v>
      </c>
      <c r="AB6" s="780" t="s">
        <v>435</v>
      </c>
      <c r="AC6" s="780" t="s">
        <v>436</v>
      </c>
      <c r="AD6" s="780" t="s">
        <v>492</v>
      </c>
      <c r="AE6" s="780" t="s">
        <v>493</v>
      </c>
      <c r="AF6" s="781" t="s">
        <v>494</v>
      </c>
      <c r="AG6" s="1523"/>
    </row>
    <row r="7" spans="1:33" s="731" customFormat="1" ht="20.25" customHeight="1">
      <c r="A7" s="727"/>
      <c r="B7" s="728" t="s">
        <v>77</v>
      </c>
      <c r="C7" s="1528" t="s">
        <v>78</v>
      </c>
      <c r="D7" s="1528"/>
      <c r="E7" s="1528"/>
      <c r="F7" s="1528"/>
      <c r="G7" s="1529"/>
      <c r="H7" s="729">
        <f>SUM(H8,H13)</f>
        <v>0</v>
      </c>
      <c r="I7" s="730">
        <f t="shared" ref="I7:AF7" si="0">SUM(I8,I13)</f>
        <v>0</v>
      </c>
      <c r="J7" s="730">
        <f t="shared" si="0"/>
        <v>0</v>
      </c>
      <c r="K7" s="719">
        <f t="shared" si="0"/>
        <v>0</v>
      </c>
      <c r="L7" s="363">
        <f t="shared" si="0"/>
        <v>0</v>
      </c>
      <c r="M7" s="363">
        <f t="shared" si="0"/>
        <v>0</v>
      </c>
      <c r="N7" s="363">
        <f t="shared" si="0"/>
        <v>0</v>
      </c>
      <c r="O7" s="363">
        <f t="shared" si="0"/>
        <v>0</v>
      </c>
      <c r="P7" s="363">
        <f t="shared" si="0"/>
        <v>0</v>
      </c>
      <c r="Q7" s="363">
        <f t="shared" si="0"/>
        <v>0</v>
      </c>
      <c r="R7" s="363">
        <f t="shared" si="0"/>
        <v>0</v>
      </c>
      <c r="S7" s="363">
        <f t="shared" si="0"/>
        <v>0</v>
      </c>
      <c r="T7" s="363">
        <f t="shared" si="0"/>
        <v>0</v>
      </c>
      <c r="U7" s="363">
        <f t="shared" si="0"/>
        <v>0</v>
      </c>
      <c r="V7" s="363">
        <f t="shared" si="0"/>
        <v>0</v>
      </c>
      <c r="W7" s="363">
        <f t="shared" si="0"/>
        <v>0</v>
      </c>
      <c r="X7" s="363">
        <f t="shared" si="0"/>
        <v>0</v>
      </c>
      <c r="Y7" s="363">
        <f t="shared" si="0"/>
        <v>0</v>
      </c>
      <c r="Z7" s="363">
        <f t="shared" si="0"/>
        <v>0</v>
      </c>
      <c r="AA7" s="363">
        <f t="shared" si="0"/>
        <v>0</v>
      </c>
      <c r="AB7" s="363">
        <f t="shared" si="0"/>
        <v>0</v>
      </c>
      <c r="AC7" s="363">
        <f t="shared" si="0"/>
        <v>0</v>
      </c>
      <c r="AD7" s="363">
        <f>SUM(AD8,AD13)</f>
        <v>0</v>
      </c>
      <c r="AE7" s="363">
        <f>SUM(AE8,AE13)</f>
        <v>0</v>
      </c>
      <c r="AF7" s="363">
        <f t="shared" si="0"/>
        <v>0</v>
      </c>
      <c r="AG7" s="216">
        <f>SUM(AG8,AG13)</f>
        <v>0</v>
      </c>
    </row>
    <row r="8" spans="1:33" s="731" customFormat="1" ht="20.25" customHeight="1">
      <c r="A8" s="727"/>
      <c r="B8" s="732"/>
      <c r="C8" s="733" t="s">
        <v>79</v>
      </c>
      <c r="D8" s="1530" t="s">
        <v>718</v>
      </c>
      <c r="E8" s="1530"/>
      <c r="F8" s="1530"/>
      <c r="G8" s="1531"/>
      <c r="H8" s="126">
        <f t="shared" ref="H8:AF8" si="1">SUM(H9,H10)</f>
        <v>0</v>
      </c>
      <c r="I8" s="70">
        <f t="shared" si="1"/>
        <v>0</v>
      </c>
      <c r="J8" s="70">
        <f t="shared" si="1"/>
        <v>0</v>
      </c>
      <c r="K8" s="215">
        <f t="shared" si="1"/>
        <v>0</v>
      </c>
      <c r="L8" s="70">
        <f t="shared" si="1"/>
        <v>0</v>
      </c>
      <c r="M8" s="70">
        <f t="shared" si="1"/>
        <v>0</v>
      </c>
      <c r="N8" s="70">
        <f t="shared" si="1"/>
        <v>0</v>
      </c>
      <c r="O8" s="70">
        <f t="shared" si="1"/>
        <v>0</v>
      </c>
      <c r="P8" s="70">
        <f t="shared" si="1"/>
        <v>0</v>
      </c>
      <c r="Q8" s="70">
        <f t="shared" si="1"/>
        <v>0</v>
      </c>
      <c r="R8" s="70">
        <f t="shared" si="1"/>
        <v>0</v>
      </c>
      <c r="S8" s="70">
        <f t="shared" si="1"/>
        <v>0</v>
      </c>
      <c r="T8" s="70">
        <f t="shared" si="1"/>
        <v>0</v>
      </c>
      <c r="U8" s="70">
        <f t="shared" si="1"/>
        <v>0</v>
      </c>
      <c r="V8" s="70">
        <f t="shared" si="1"/>
        <v>0</v>
      </c>
      <c r="W8" s="70">
        <f t="shared" si="1"/>
        <v>0</v>
      </c>
      <c r="X8" s="70">
        <f t="shared" si="1"/>
        <v>0</v>
      </c>
      <c r="Y8" s="70">
        <f t="shared" si="1"/>
        <v>0</v>
      </c>
      <c r="Z8" s="70">
        <f t="shared" si="1"/>
        <v>0</v>
      </c>
      <c r="AA8" s="70">
        <f t="shared" si="1"/>
        <v>0</v>
      </c>
      <c r="AB8" s="70">
        <f t="shared" si="1"/>
        <v>0</v>
      </c>
      <c r="AC8" s="70">
        <f t="shared" si="1"/>
        <v>0</v>
      </c>
      <c r="AD8" s="70">
        <f>SUM(AD9,AD10)</f>
        <v>0</v>
      </c>
      <c r="AE8" s="70">
        <f>SUM(AE9,AE10)</f>
        <v>0</v>
      </c>
      <c r="AF8" s="70">
        <f t="shared" si="1"/>
        <v>0</v>
      </c>
      <c r="AG8" s="613">
        <f>SUM(H8:AF8)</f>
        <v>0</v>
      </c>
    </row>
    <row r="9" spans="1:33" s="731" customFormat="1" ht="20.25" customHeight="1">
      <c r="A9" s="727"/>
      <c r="B9" s="732"/>
      <c r="C9" s="734"/>
      <c r="D9" s="1532" t="s">
        <v>346</v>
      </c>
      <c r="E9" s="1530"/>
      <c r="F9" s="1530"/>
      <c r="G9" s="1531"/>
      <c r="H9" s="126">
        <v>0</v>
      </c>
      <c r="I9" s="70">
        <v>0</v>
      </c>
      <c r="J9" s="70">
        <v>0</v>
      </c>
      <c r="K9" s="70">
        <v>0</v>
      </c>
      <c r="L9" s="70">
        <v>0</v>
      </c>
      <c r="M9" s="236"/>
      <c r="N9" s="236"/>
      <c r="O9" s="236"/>
      <c r="P9" s="236"/>
      <c r="Q9" s="236"/>
      <c r="R9" s="236"/>
      <c r="S9" s="236"/>
      <c r="T9" s="236"/>
      <c r="U9" s="236"/>
      <c r="V9" s="236"/>
      <c r="W9" s="236"/>
      <c r="X9" s="236"/>
      <c r="Y9" s="236"/>
      <c r="Z9" s="236"/>
      <c r="AA9" s="236"/>
      <c r="AB9" s="236"/>
      <c r="AC9" s="236"/>
      <c r="AD9" s="236"/>
      <c r="AE9" s="236"/>
      <c r="AF9" s="236"/>
      <c r="AG9" s="613">
        <f>SUM(H9:AF9)</f>
        <v>0</v>
      </c>
    </row>
    <row r="10" spans="1:33" s="731" customFormat="1" ht="20.25" customHeight="1">
      <c r="A10" s="727"/>
      <c r="B10" s="732"/>
      <c r="C10" s="734"/>
      <c r="D10" s="1533" t="s">
        <v>347</v>
      </c>
      <c r="E10" s="1534"/>
      <c r="F10" s="1534"/>
      <c r="G10" s="1535"/>
      <c r="H10" s="729">
        <f t="shared" ref="H10:AF10" si="2">SUM(H11:H12)</f>
        <v>0</v>
      </c>
      <c r="I10" s="363">
        <f t="shared" si="2"/>
        <v>0</v>
      </c>
      <c r="J10" s="363">
        <f t="shared" si="2"/>
        <v>0</v>
      </c>
      <c r="K10" s="363">
        <f t="shared" si="2"/>
        <v>0</v>
      </c>
      <c r="L10" s="363">
        <f t="shared" si="2"/>
        <v>0</v>
      </c>
      <c r="M10" s="363">
        <f t="shared" si="2"/>
        <v>0</v>
      </c>
      <c r="N10" s="363">
        <f t="shared" si="2"/>
        <v>0</v>
      </c>
      <c r="O10" s="363">
        <f t="shared" si="2"/>
        <v>0</v>
      </c>
      <c r="P10" s="363">
        <f t="shared" si="2"/>
        <v>0</v>
      </c>
      <c r="Q10" s="363">
        <f t="shared" si="2"/>
        <v>0</v>
      </c>
      <c r="R10" s="363">
        <f t="shared" si="2"/>
        <v>0</v>
      </c>
      <c r="S10" s="363">
        <f t="shared" si="2"/>
        <v>0</v>
      </c>
      <c r="T10" s="363">
        <f t="shared" si="2"/>
        <v>0</v>
      </c>
      <c r="U10" s="363">
        <f t="shared" si="2"/>
        <v>0</v>
      </c>
      <c r="V10" s="363">
        <f t="shared" si="2"/>
        <v>0</v>
      </c>
      <c r="W10" s="363">
        <f t="shared" si="2"/>
        <v>0</v>
      </c>
      <c r="X10" s="363">
        <f t="shared" si="2"/>
        <v>0</v>
      </c>
      <c r="Y10" s="363">
        <f t="shared" si="2"/>
        <v>0</v>
      </c>
      <c r="Z10" s="363">
        <f t="shared" si="2"/>
        <v>0</v>
      </c>
      <c r="AA10" s="363">
        <f t="shared" si="2"/>
        <v>0</v>
      </c>
      <c r="AB10" s="363">
        <f t="shared" si="2"/>
        <v>0</v>
      </c>
      <c r="AC10" s="363">
        <f t="shared" si="2"/>
        <v>0</v>
      </c>
      <c r="AD10" s="363">
        <f>SUM(AD11:AD12)</f>
        <v>0</v>
      </c>
      <c r="AE10" s="363">
        <f>SUM(AE11:AE12)</f>
        <v>0</v>
      </c>
      <c r="AF10" s="363">
        <f t="shared" si="2"/>
        <v>0</v>
      </c>
      <c r="AG10" s="216">
        <f>SUM(H10:AF10)</f>
        <v>0</v>
      </c>
    </row>
    <row r="11" spans="1:33" s="731" customFormat="1" ht="20.25" customHeight="1">
      <c r="A11" s="727"/>
      <c r="B11" s="732"/>
      <c r="C11" s="734"/>
      <c r="D11" s="734"/>
      <c r="E11" s="1536" t="s">
        <v>351</v>
      </c>
      <c r="F11" s="1537"/>
      <c r="G11" s="1538"/>
      <c r="H11" s="735">
        <v>0</v>
      </c>
      <c r="I11" s="717">
        <v>0</v>
      </c>
      <c r="J11" s="717">
        <v>0</v>
      </c>
      <c r="K11" s="717">
        <v>0</v>
      </c>
      <c r="L11" s="717">
        <v>0</v>
      </c>
      <c r="M11" s="722"/>
      <c r="N11" s="722"/>
      <c r="O11" s="722"/>
      <c r="P11" s="722"/>
      <c r="Q11" s="722"/>
      <c r="R11" s="722"/>
      <c r="S11" s="722"/>
      <c r="T11" s="722"/>
      <c r="U11" s="722"/>
      <c r="V11" s="722"/>
      <c r="W11" s="722"/>
      <c r="X11" s="722"/>
      <c r="Y11" s="722"/>
      <c r="Z11" s="722"/>
      <c r="AA11" s="722"/>
      <c r="AB11" s="722"/>
      <c r="AC11" s="722"/>
      <c r="AD11" s="722"/>
      <c r="AE11" s="722"/>
      <c r="AF11" s="722"/>
      <c r="AG11" s="718">
        <f>SUM(H11:AF11)</f>
        <v>0</v>
      </c>
    </row>
    <row r="12" spans="1:33" s="731" customFormat="1" ht="20.25" customHeight="1">
      <c r="A12" s="727"/>
      <c r="B12" s="720"/>
      <c r="C12" s="734"/>
      <c r="D12" s="736"/>
      <c r="E12" s="1539" t="s">
        <v>111</v>
      </c>
      <c r="F12" s="1540"/>
      <c r="G12" s="1541"/>
      <c r="H12" s="729">
        <v>0</v>
      </c>
      <c r="I12" s="363">
        <v>0</v>
      </c>
      <c r="J12" s="363">
        <v>0</v>
      </c>
      <c r="K12" s="363">
        <v>0</v>
      </c>
      <c r="L12" s="363">
        <v>0</v>
      </c>
      <c r="M12" s="235"/>
      <c r="N12" s="235"/>
      <c r="O12" s="235"/>
      <c r="P12" s="235"/>
      <c r="Q12" s="235"/>
      <c r="R12" s="235"/>
      <c r="S12" s="235"/>
      <c r="T12" s="235"/>
      <c r="U12" s="235"/>
      <c r="V12" s="235"/>
      <c r="W12" s="235"/>
      <c r="X12" s="235"/>
      <c r="Y12" s="235"/>
      <c r="Z12" s="235"/>
      <c r="AA12" s="235"/>
      <c r="AB12" s="235"/>
      <c r="AC12" s="235"/>
      <c r="AD12" s="235"/>
      <c r="AE12" s="235"/>
      <c r="AF12" s="235"/>
      <c r="AG12" s="721">
        <f>SUM(H12:AF12)</f>
        <v>0</v>
      </c>
    </row>
    <row r="13" spans="1:33" s="731" customFormat="1" ht="20.25" customHeight="1">
      <c r="A13" s="727"/>
      <c r="B13" s="732"/>
      <c r="C13" s="737" t="s">
        <v>79</v>
      </c>
      <c r="D13" s="1530" t="s">
        <v>741</v>
      </c>
      <c r="E13" s="1530"/>
      <c r="F13" s="1530"/>
      <c r="G13" s="1531"/>
      <c r="H13" s="126">
        <f>SUM(H14,H15)</f>
        <v>0</v>
      </c>
      <c r="I13" s="70">
        <f t="shared" ref="I13:AG13" si="3">SUM(I14,I15)</f>
        <v>0</v>
      </c>
      <c r="J13" s="70">
        <f t="shared" si="3"/>
        <v>0</v>
      </c>
      <c r="K13" s="215">
        <f t="shared" si="3"/>
        <v>0</v>
      </c>
      <c r="L13" s="70">
        <f t="shared" si="3"/>
        <v>0</v>
      </c>
      <c r="M13" s="70">
        <f t="shared" si="3"/>
        <v>0</v>
      </c>
      <c r="N13" s="70">
        <f t="shared" si="3"/>
        <v>0</v>
      </c>
      <c r="O13" s="70">
        <f t="shared" si="3"/>
        <v>0</v>
      </c>
      <c r="P13" s="70">
        <f t="shared" si="3"/>
        <v>0</v>
      </c>
      <c r="Q13" s="70">
        <f t="shared" si="3"/>
        <v>0</v>
      </c>
      <c r="R13" s="70">
        <f t="shared" si="3"/>
        <v>0</v>
      </c>
      <c r="S13" s="70">
        <f t="shared" si="3"/>
        <v>0</v>
      </c>
      <c r="T13" s="70">
        <f t="shared" si="3"/>
        <v>0</v>
      </c>
      <c r="U13" s="70">
        <f t="shared" si="3"/>
        <v>0</v>
      </c>
      <c r="V13" s="70">
        <f t="shared" si="3"/>
        <v>0</v>
      </c>
      <c r="W13" s="70">
        <f t="shared" si="3"/>
        <v>0</v>
      </c>
      <c r="X13" s="70">
        <f t="shared" si="3"/>
        <v>0</v>
      </c>
      <c r="Y13" s="70">
        <f t="shared" si="3"/>
        <v>0</v>
      </c>
      <c r="Z13" s="70">
        <f t="shared" si="3"/>
        <v>0</v>
      </c>
      <c r="AA13" s="70">
        <f t="shared" si="3"/>
        <v>0</v>
      </c>
      <c r="AB13" s="70">
        <f t="shared" si="3"/>
        <v>0</v>
      </c>
      <c r="AC13" s="70">
        <f t="shared" si="3"/>
        <v>0</v>
      </c>
      <c r="AD13" s="70">
        <f t="shared" si="3"/>
        <v>0</v>
      </c>
      <c r="AE13" s="70">
        <f t="shared" si="3"/>
        <v>0</v>
      </c>
      <c r="AF13" s="70">
        <f t="shared" si="3"/>
        <v>0</v>
      </c>
      <c r="AG13" s="613">
        <f t="shared" si="3"/>
        <v>0</v>
      </c>
    </row>
    <row r="14" spans="1:33" s="731" customFormat="1" ht="20.25" customHeight="1">
      <c r="A14" s="727"/>
      <c r="B14" s="732"/>
      <c r="C14" s="734"/>
      <c r="D14" s="1532" t="s">
        <v>738</v>
      </c>
      <c r="E14" s="1530"/>
      <c r="F14" s="1530"/>
      <c r="G14" s="1531"/>
      <c r="H14" s="126">
        <v>0</v>
      </c>
      <c r="I14" s="70">
        <v>0</v>
      </c>
      <c r="J14" s="70">
        <v>0</v>
      </c>
      <c r="K14" s="70">
        <v>0</v>
      </c>
      <c r="L14" s="70">
        <v>0</v>
      </c>
      <c r="M14" s="236"/>
      <c r="N14" s="236"/>
      <c r="O14" s="236"/>
      <c r="P14" s="236"/>
      <c r="Q14" s="236"/>
      <c r="R14" s="236"/>
      <c r="S14" s="236"/>
      <c r="T14" s="236"/>
      <c r="U14" s="236"/>
      <c r="V14" s="236"/>
      <c r="W14" s="236"/>
      <c r="X14" s="236"/>
      <c r="Y14" s="236"/>
      <c r="Z14" s="236"/>
      <c r="AA14" s="236"/>
      <c r="AB14" s="236"/>
      <c r="AC14" s="236"/>
      <c r="AD14" s="236"/>
      <c r="AE14" s="236"/>
      <c r="AF14" s="236"/>
      <c r="AG14" s="613">
        <f t="shared" ref="AG14:AG33" si="4">SUM(H14:AF14)</f>
        <v>0</v>
      </c>
    </row>
    <row r="15" spans="1:33" s="731" customFormat="1" ht="20.25" customHeight="1">
      <c r="A15" s="727"/>
      <c r="B15" s="732"/>
      <c r="C15" s="734"/>
      <c r="D15" s="1533" t="s">
        <v>739</v>
      </c>
      <c r="E15" s="1534"/>
      <c r="F15" s="1534"/>
      <c r="G15" s="1535"/>
      <c r="H15" s="729">
        <f t="shared" ref="H15:O15" si="5">SUM(H16:H17)</f>
        <v>0</v>
      </c>
      <c r="I15" s="363">
        <f t="shared" si="5"/>
        <v>0</v>
      </c>
      <c r="J15" s="363">
        <f t="shared" si="5"/>
        <v>0</v>
      </c>
      <c r="K15" s="363">
        <f t="shared" si="5"/>
        <v>0</v>
      </c>
      <c r="L15" s="363">
        <f t="shared" si="5"/>
        <v>0</v>
      </c>
      <c r="M15" s="363">
        <f t="shared" si="5"/>
        <v>0</v>
      </c>
      <c r="N15" s="363">
        <f t="shared" si="5"/>
        <v>0</v>
      </c>
      <c r="O15" s="363">
        <f t="shared" si="5"/>
        <v>0</v>
      </c>
      <c r="P15" s="363">
        <f>SUM(P16:P17)</f>
        <v>0</v>
      </c>
      <c r="Q15" s="363">
        <f t="shared" ref="Q15:AC15" si="6">SUM(Q16:Q17)</f>
        <v>0</v>
      </c>
      <c r="R15" s="363">
        <f t="shared" si="6"/>
        <v>0</v>
      </c>
      <c r="S15" s="363">
        <f t="shared" si="6"/>
        <v>0</v>
      </c>
      <c r="T15" s="363">
        <f t="shared" si="6"/>
        <v>0</v>
      </c>
      <c r="U15" s="363">
        <f t="shared" si="6"/>
        <v>0</v>
      </c>
      <c r="V15" s="363">
        <f t="shared" si="6"/>
        <v>0</v>
      </c>
      <c r="W15" s="363">
        <f t="shared" si="6"/>
        <v>0</v>
      </c>
      <c r="X15" s="363">
        <f t="shared" si="6"/>
        <v>0</v>
      </c>
      <c r="Y15" s="363">
        <f t="shared" si="6"/>
        <v>0</v>
      </c>
      <c r="Z15" s="363">
        <f t="shared" si="6"/>
        <v>0</v>
      </c>
      <c r="AA15" s="363">
        <f t="shared" si="6"/>
        <v>0</v>
      </c>
      <c r="AB15" s="363">
        <f t="shared" si="6"/>
        <v>0</v>
      </c>
      <c r="AC15" s="363">
        <f t="shared" si="6"/>
        <v>0</v>
      </c>
      <c r="AD15" s="363">
        <f>SUM(AD16:AD17)</f>
        <v>0</v>
      </c>
      <c r="AE15" s="363">
        <f>SUM(AE16:AE17)</f>
        <v>0</v>
      </c>
      <c r="AF15" s="363">
        <f>SUM(AF16:AF17)</f>
        <v>0</v>
      </c>
      <c r="AG15" s="216">
        <f t="shared" si="4"/>
        <v>0</v>
      </c>
    </row>
    <row r="16" spans="1:33" s="731" customFormat="1" ht="20.25" customHeight="1">
      <c r="A16" s="727"/>
      <c r="B16" s="732"/>
      <c r="C16" s="734"/>
      <c r="D16" s="734"/>
      <c r="E16" s="1536" t="s">
        <v>351</v>
      </c>
      <c r="F16" s="1537"/>
      <c r="G16" s="1538"/>
      <c r="H16" s="735">
        <v>0</v>
      </c>
      <c r="I16" s="717">
        <v>0</v>
      </c>
      <c r="J16" s="717">
        <v>0</v>
      </c>
      <c r="K16" s="717">
        <v>0</v>
      </c>
      <c r="L16" s="717">
        <v>0</v>
      </c>
      <c r="M16" s="722"/>
      <c r="N16" s="722"/>
      <c r="O16" s="722"/>
      <c r="P16" s="722"/>
      <c r="Q16" s="722"/>
      <c r="R16" s="722"/>
      <c r="S16" s="722"/>
      <c r="T16" s="722"/>
      <c r="U16" s="722"/>
      <c r="V16" s="722"/>
      <c r="W16" s="722"/>
      <c r="X16" s="722"/>
      <c r="Y16" s="722"/>
      <c r="Z16" s="722"/>
      <c r="AA16" s="722"/>
      <c r="AB16" s="722"/>
      <c r="AC16" s="722"/>
      <c r="AD16" s="722"/>
      <c r="AE16" s="722"/>
      <c r="AF16" s="722"/>
      <c r="AG16" s="718">
        <f t="shared" si="4"/>
        <v>0</v>
      </c>
    </row>
    <row r="17" spans="1:33" s="731" customFormat="1" ht="20.25" customHeight="1">
      <c r="A17" s="727"/>
      <c r="B17" s="720"/>
      <c r="C17" s="734"/>
      <c r="D17" s="736"/>
      <c r="E17" s="1539" t="s">
        <v>111</v>
      </c>
      <c r="F17" s="1540"/>
      <c r="G17" s="1541"/>
      <c r="H17" s="729">
        <v>0</v>
      </c>
      <c r="I17" s="363">
        <v>0</v>
      </c>
      <c r="J17" s="363">
        <v>0</v>
      </c>
      <c r="K17" s="363">
        <v>0</v>
      </c>
      <c r="L17" s="363">
        <v>0</v>
      </c>
      <c r="M17" s="235"/>
      <c r="N17" s="235"/>
      <c r="O17" s="235"/>
      <c r="P17" s="235"/>
      <c r="Q17" s="235"/>
      <c r="R17" s="235"/>
      <c r="S17" s="235"/>
      <c r="T17" s="235"/>
      <c r="U17" s="235"/>
      <c r="V17" s="235"/>
      <c r="W17" s="235"/>
      <c r="X17" s="235"/>
      <c r="Y17" s="235"/>
      <c r="Z17" s="235"/>
      <c r="AA17" s="235"/>
      <c r="AB17" s="235"/>
      <c r="AC17" s="235"/>
      <c r="AD17" s="235"/>
      <c r="AE17" s="235"/>
      <c r="AF17" s="235"/>
      <c r="AG17" s="721">
        <f t="shared" si="4"/>
        <v>0</v>
      </c>
    </row>
    <row r="18" spans="1:33" s="731" customFormat="1" ht="20.25" customHeight="1">
      <c r="A18" s="727"/>
      <c r="B18" s="934" t="s">
        <v>80</v>
      </c>
      <c r="C18" s="1544" t="s">
        <v>81</v>
      </c>
      <c r="D18" s="1544"/>
      <c r="E18" s="1544"/>
      <c r="F18" s="1544"/>
      <c r="G18" s="1545"/>
      <c r="H18" s="126">
        <f>H19</f>
        <v>0</v>
      </c>
      <c r="I18" s="70">
        <f t="shared" ref="I18:AF18" si="7">I19</f>
        <v>0</v>
      </c>
      <c r="J18" s="70">
        <f t="shared" si="7"/>
        <v>0</v>
      </c>
      <c r="K18" s="215">
        <f t="shared" si="7"/>
        <v>0</v>
      </c>
      <c r="L18" s="70">
        <f t="shared" si="7"/>
        <v>0</v>
      </c>
      <c r="M18" s="70">
        <f t="shared" si="7"/>
        <v>0</v>
      </c>
      <c r="N18" s="70">
        <f t="shared" si="7"/>
        <v>0</v>
      </c>
      <c r="O18" s="70">
        <f t="shared" si="7"/>
        <v>0</v>
      </c>
      <c r="P18" s="70">
        <f t="shared" si="7"/>
        <v>0</v>
      </c>
      <c r="Q18" s="70">
        <f t="shared" si="7"/>
        <v>0</v>
      </c>
      <c r="R18" s="70">
        <f t="shared" si="7"/>
        <v>0</v>
      </c>
      <c r="S18" s="70">
        <f t="shared" si="7"/>
        <v>0</v>
      </c>
      <c r="T18" s="70">
        <f t="shared" si="7"/>
        <v>0</v>
      </c>
      <c r="U18" s="70">
        <f t="shared" si="7"/>
        <v>0</v>
      </c>
      <c r="V18" s="70">
        <f t="shared" si="7"/>
        <v>0</v>
      </c>
      <c r="W18" s="70">
        <f t="shared" si="7"/>
        <v>0</v>
      </c>
      <c r="X18" s="70">
        <f t="shared" si="7"/>
        <v>0</v>
      </c>
      <c r="Y18" s="70">
        <f t="shared" si="7"/>
        <v>0</v>
      </c>
      <c r="Z18" s="70">
        <f t="shared" si="7"/>
        <v>0</v>
      </c>
      <c r="AA18" s="70">
        <f t="shared" si="7"/>
        <v>0</v>
      </c>
      <c r="AB18" s="70">
        <f t="shared" si="7"/>
        <v>0</v>
      </c>
      <c r="AC18" s="70">
        <f t="shared" si="7"/>
        <v>0</v>
      </c>
      <c r="AD18" s="70">
        <f t="shared" si="7"/>
        <v>0</v>
      </c>
      <c r="AE18" s="70">
        <f t="shared" si="7"/>
        <v>0</v>
      </c>
      <c r="AF18" s="70">
        <f t="shared" si="7"/>
        <v>0</v>
      </c>
      <c r="AG18" s="613">
        <f t="shared" si="4"/>
        <v>0</v>
      </c>
    </row>
    <row r="19" spans="1:33" s="731" customFormat="1" ht="20.25" customHeight="1">
      <c r="A19" s="727"/>
      <c r="B19" s="732"/>
      <c r="C19" s="737" t="s">
        <v>79</v>
      </c>
      <c r="D19" s="1546" t="s">
        <v>348</v>
      </c>
      <c r="E19" s="1546"/>
      <c r="F19" s="1546"/>
      <c r="G19" s="1547"/>
      <c r="H19" s="126">
        <f t="shared" ref="H19:AF19" si="8">SUM(H20:H21)</f>
        <v>0</v>
      </c>
      <c r="I19" s="70">
        <f t="shared" si="8"/>
        <v>0</v>
      </c>
      <c r="J19" s="70">
        <f t="shared" si="8"/>
        <v>0</v>
      </c>
      <c r="K19" s="70">
        <f t="shared" si="8"/>
        <v>0</v>
      </c>
      <c r="L19" s="70">
        <f t="shared" si="8"/>
        <v>0</v>
      </c>
      <c r="M19" s="70">
        <f t="shared" si="8"/>
        <v>0</v>
      </c>
      <c r="N19" s="70">
        <f t="shared" si="8"/>
        <v>0</v>
      </c>
      <c r="O19" s="70">
        <f t="shared" si="8"/>
        <v>0</v>
      </c>
      <c r="P19" s="70">
        <f t="shared" si="8"/>
        <v>0</v>
      </c>
      <c r="Q19" s="70">
        <f t="shared" si="8"/>
        <v>0</v>
      </c>
      <c r="R19" s="70">
        <f t="shared" si="8"/>
        <v>0</v>
      </c>
      <c r="S19" s="70">
        <f t="shared" si="8"/>
        <v>0</v>
      </c>
      <c r="T19" s="70">
        <f t="shared" si="8"/>
        <v>0</v>
      </c>
      <c r="U19" s="70">
        <f t="shared" si="8"/>
        <v>0</v>
      </c>
      <c r="V19" s="70">
        <f t="shared" si="8"/>
        <v>0</v>
      </c>
      <c r="W19" s="70">
        <f t="shared" si="8"/>
        <v>0</v>
      </c>
      <c r="X19" s="70">
        <f t="shared" si="8"/>
        <v>0</v>
      </c>
      <c r="Y19" s="70">
        <f t="shared" si="8"/>
        <v>0</v>
      </c>
      <c r="Z19" s="70">
        <f t="shared" si="8"/>
        <v>0</v>
      </c>
      <c r="AA19" s="70">
        <f t="shared" si="8"/>
        <v>0</v>
      </c>
      <c r="AB19" s="70">
        <f t="shared" si="8"/>
        <v>0</v>
      </c>
      <c r="AC19" s="70">
        <f t="shared" si="8"/>
        <v>0</v>
      </c>
      <c r="AD19" s="70">
        <f t="shared" si="8"/>
        <v>0</v>
      </c>
      <c r="AE19" s="70">
        <f t="shared" si="8"/>
        <v>0</v>
      </c>
      <c r="AF19" s="70">
        <f t="shared" si="8"/>
        <v>0</v>
      </c>
      <c r="AG19" s="613">
        <f t="shared" si="4"/>
        <v>0</v>
      </c>
    </row>
    <row r="20" spans="1:33" s="731" customFormat="1" ht="20.25" customHeight="1">
      <c r="A20" s="727"/>
      <c r="B20" s="732"/>
      <c r="C20" s="734"/>
      <c r="D20" s="1548" t="s">
        <v>716</v>
      </c>
      <c r="E20" s="1546"/>
      <c r="F20" s="1546"/>
      <c r="G20" s="1547"/>
      <c r="H20" s="782"/>
      <c r="I20" s="236"/>
      <c r="J20" s="236"/>
      <c r="K20" s="783"/>
      <c r="L20" s="236"/>
      <c r="M20" s="236"/>
      <c r="N20" s="236"/>
      <c r="O20" s="236"/>
      <c r="P20" s="236"/>
      <c r="Q20" s="236"/>
      <c r="R20" s="236"/>
      <c r="S20" s="236"/>
      <c r="T20" s="236"/>
      <c r="U20" s="236"/>
      <c r="V20" s="236"/>
      <c r="W20" s="236"/>
      <c r="X20" s="236"/>
      <c r="Y20" s="236"/>
      <c r="Z20" s="236"/>
      <c r="AA20" s="236"/>
      <c r="AB20" s="236"/>
      <c r="AC20" s="236"/>
      <c r="AD20" s="236"/>
      <c r="AE20" s="236"/>
      <c r="AF20" s="236"/>
      <c r="AG20" s="613">
        <f t="shared" si="4"/>
        <v>0</v>
      </c>
    </row>
    <row r="21" spans="1:33" s="731" customFormat="1" ht="20.25" customHeight="1">
      <c r="A21" s="727"/>
      <c r="B21" s="738"/>
      <c r="C21" s="734"/>
      <c r="D21" s="1548" t="s">
        <v>740</v>
      </c>
      <c r="E21" s="1546"/>
      <c r="F21" s="1546"/>
      <c r="G21" s="1547"/>
      <c r="H21" s="784"/>
      <c r="I21" s="785"/>
      <c r="J21" s="785"/>
      <c r="K21" s="786"/>
      <c r="L21" s="785"/>
      <c r="M21" s="785"/>
      <c r="N21" s="785"/>
      <c r="O21" s="785"/>
      <c r="P21" s="785"/>
      <c r="Q21" s="785"/>
      <c r="R21" s="785"/>
      <c r="S21" s="785"/>
      <c r="T21" s="785"/>
      <c r="U21" s="785"/>
      <c r="V21" s="785"/>
      <c r="W21" s="785"/>
      <c r="X21" s="785"/>
      <c r="Y21" s="785"/>
      <c r="Z21" s="785"/>
      <c r="AA21" s="785"/>
      <c r="AB21" s="785"/>
      <c r="AC21" s="785"/>
      <c r="AD21" s="785"/>
      <c r="AE21" s="785"/>
      <c r="AF21" s="785"/>
      <c r="AG21" s="613">
        <f t="shared" si="4"/>
        <v>0</v>
      </c>
    </row>
    <row r="22" spans="1:33" s="731" customFormat="1" ht="20.25" customHeight="1" thickBot="1">
      <c r="A22" s="727"/>
      <c r="B22" s="930" t="s">
        <v>82</v>
      </c>
      <c r="C22" s="1542" t="s">
        <v>83</v>
      </c>
      <c r="D22" s="1542"/>
      <c r="E22" s="1542"/>
      <c r="F22" s="1542"/>
      <c r="G22" s="1543"/>
      <c r="H22" s="740">
        <f>H7-H18</f>
        <v>0</v>
      </c>
      <c r="I22" s="741">
        <f t="shared" ref="I22:AF22" si="9">I7-I18</f>
        <v>0</v>
      </c>
      <c r="J22" s="741">
        <f t="shared" si="9"/>
        <v>0</v>
      </c>
      <c r="K22" s="742">
        <f t="shared" si="9"/>
        <v>0</v>
      </c>
      <c r="L22" s="741">
        <f t="shared" si="9"/>
        <v>0</v>
      </c>
      <c r="M22" s="741">
        <f t="shared" si="9"/>
        <v>0</v>
      </c>
      <c r="N22" s="741">
        <f t="shared" si="9"/>
        <v>0</v>
      </c>
      <c r="O22" s="741">
        <f t="shared" si="9"/>
        <v>0</v>
      </c>
      <c r="P22" s="741">
        <f t="shared" si="9"/>
        <v>0</v>
      </c>
      <c r="Q22" s="741">
        <f t="shared" si="9"/>
        <v>0</v>
      </c>
      <c r="R22" s="741">
        <f t="shared" si="9"/>
        <v>0</v>
      </c>
      <c r="S22" s="741">
        <f t="shared" si="9"/>
        <v>0</v>
      </c>
      <c r="T22" s="741">
        <f t="shared" si="9"/>
        <v>0</v>
      </c>
      <c r="U22" s="741">
        <f t="shared" si="9"/>
        <v>0</v>
      </c>
      <c r="V22" s="741">
        <f t="shared" si="9"/>
        <v>0</v>
      </c>
      <c r="W22" s="741">
        <f t="shared" si="9"/>
        <v>0</v>
      </c>
      <c r="X22" s="741">
        <f t="shared" si="9"/>
        <v>0</v>
      </c>
      <c r="Y22" s="741">
        <f t="shared" si="9"/>
        <v>0</v>
      </c>
      <c r="Z22" s="741">
        <f t="shared" si="9"/>
        <v>0</v>
      </c>
      <c r="AA22" s="741">
        <f t="shared" si="9"/>
        <v>0</v>
      </c>
      <c r="AB22" s="741">
        <f t="shared" si="9"/>
        <v>0</v>
      </c>
      <c r="AC22" s="741">
        <f t="shared" si="9"/>
        <v>0</v>
      </c>
      <c r="AD22" s="741">
        <f t="shared" si="9"/>
        <v>0</v>
      </c>
      <c r="AE22" s="741">
        <f t="shared" si="9"/>
        <v>0</v>
      </c>
      <c r="AF22" s="741">
        <f t="shared" si="9"/>
        <v>0</v>
      </c>
      <c r="AG22" s="743">
        <f t="shared" si="4"/>
        <v>0</v>
      </c>
    </row>
    <row r="23" spans="1:33" s="731" customFormat="1" ht="20.25" customHeight="1">
      <c r="A23" s="727"/>
      <c r="B23" s="933" t="s">
        <v>84</v>
      </c>
      <c r="C23" s="1549" t="s">
        <v>85</v>
      </c>
      <c r="D23" s="1549"/>
      <c r="E23" s="1549"/>
      <c r="F23" s="1549"/>
      <c r="G23" s="1550"/>
      <c r="H23" s="744">
        <f>SUM(H24)</f>
        <v>0</v>
      </c>
      <c r="I23" s="730">
        <f t="shared" ref="I23:AF23" si="10">SUM(I24)</f>
        <v>0</v>
      </c>
      <c r="J23" s="730">
        <f t="shared" si="10"/>
        <v>0</v>
      </c>
      <c r="K23" s="745">
        <f>SUM(K24)</f>
        <v>0</v>
      </c>
      <c r="L23" s="730">
        <f>SUM(L24)</f>
        <v>0</v>
      </c>
      <c r="M23" s="730">
        <f t="shared" si="10"/>
        <v>0</v>
      </c>
      <c r="N23" s="730">
        <f t="shared" si="10"/>
        <v>0</v>
      </c>
      <c r="O23" s="730">
        <f t="shared" si="10"/>
        <v>0</v>
      </c>
      <c r="P23" s="730">
        <f t="shared" si="10"/>
        <v>0</v>
      </c>
      <c r="Q23" s="730">
        <f t="shared" si="10"/>
        <v>0</v>
      </c>
      <c r="R23" s="730">
        <f t="shared" si="10"/>
        <v>0</v>
      </c>
      <c r="S23" s="730">
        <f t="shared" si="10"/>
        <v>0</v>
      </c>
      <c r="T23" s="730">
        <f t="shared" si="10"/>
        <v>0</v>
      </c>
      <c r="U23" s="730">
        <f t="shared" si="10"/>
        <v>0</v>
      </c>
      <c r="V23" s="730">
        <f t="shared" si="10"/>
        <v>0</v>
      </c>
      <c r="W23" s="730">
        <f t="shared" si="10"/>
        <v>0</v>
      </c>
      <c r="X23" s="730">
        <f t="shared" si="10"/>
        <v>0</v>
      </c>
      <c r="Y23" s="730">
        <f t="shared" si="10"/>
        <v>0</v>
      </c>
      <c r="Z23" s="730">
        <f t="shared" si="10"/>
        <v>0</v>
      </c>
      <c r="AA23" s="730">
        <f t="shared" si="10"/>
        <v>0</v>
      </c>
      <c r="AB23" s="730">
        <f t="shared" si="10"/>
        <v>0</v>
      </c>
      <c r="AC23" s="730">
        <f t="shared" si="10"/>
        <v>0</v>
      </c>
      <c r="AD23" s="730">
        <f t="shared" si="10"/>
        <v>0</v>
      </c>
      <c r="AE23" s="730">
        <f t="shared" si="10"/>
        <v>0</v>
      </c>
      <c r="AF23" s="730">
        <f t="shared" si="10"/>
        <v>0</v>
      </c>
      <c r="AG23" s="216">
        <f t="shared" si="4"/>
        <v>0</v>
      </c>
    </row>
    <row r="24" spans="1:33" s="731" customFormat="1" ht="20.25" customHeight="1">
      <c r="A24" s="727"/>
      <c r="B24" s="746"/>
      <c r="C24" s="747" t="s">
        <v>79</v>
      </c>
      <c r="D24" s="1544" t="s">
        <v>86</v>
      </c>
      <c r="E24" s="1544"/>
      <c r="F24" s="1544"/>
      <c r="G24" s="1545"/>
      <c r="H24" s="787"/>
      <c r="I24" s="788"/>
      <c r="J24" s="788"/>
      <c r="K24" s="789"/>
      <c r="L24" s="788"/>
      <c r="M24" s="788"/>
      <c r="N24" s="788"/>
      <c r="O24" s="788"/>
      <c r="P24" s="788"/>
      <c r="Q24" s="788"/>
      <c r="R24" s="788"/>
      <c r="S24" s="788"/>
      <c r="T24" s="788"/>
      <c r="U24" s="788"/>
      <c r="V24" s="788"/>
      <c r="W24" s="788"/>
      <c r="X24" s="788"/>
      <c r="Y24" s="788"/>
      <c r="Z24" s="788"/>
      <c r="AA24" s="788"/>
      <c r="AB24" s="788"/>
      <c r="AC24" s="788"/>
      <c r="AD24" s="788"/>
      <c r="AE24" s="788"/>
      <c r="AF24" s="788"/>
      <c r="AG24" s="748">
        <f t="shared" si="4"/>
        <v>0</v>
      </c>
    </row>
    <row r="25" spans="1:33" s="731" customFormat="1" ht="20.25" customHeight="1">
      <c r="A25" s="727"/>
      <c r="B25" s="935" t="s">
        <v>247</v>
      </c>
      <c r="C25" s="1544" t="s">
        <v>87</v>
      </c>
      <c r="D25" s="1544"/>
      <c r="E25" s="1544"/>
      <c r="F25" s="1544"/>
      <c r="G25" s="1545"/>
      <c r="H25" s="782"/>
      <c r="I25" s="236"/>
      <c r="J25" s="236"/>
      <c r="K25" s="783"/>
      <c r="L25" s="236"/>
      <c r="M25" s="236"/>
      <c r="N25" s="236"/>
      <c r="O25" s="236"/>
      <c r="P25" s="236"/>
      <c r="Q25" s="236"/>
      <c r="R25" s="236"/>
      <c r="S25" s="236"/>
      <c r="T25" s="236"/>
      <c r="U25" s="236"/>
      <c r="V25" s="236"/>
      <c r="W25" s="236"/>
      <c r="X25" s="236"/>
      <c r="Y25" s="236"/>
      <c r="Z25" s="236"/>
      <c r="AA25" s="236"/>
      <c r="AB25" s="236"/>
      <c r="AC25" s="236"/>
      <c r="AD25" s="236"/>
      <c r="AE25" s="236"/>
      <c r="AF25" s="236"/>
      <c r="AG25" s="613">
        <f t="shared" si="4"/>
        <v>0</v>
      </c>
    </row>
    <row r="26" spans="1:33" s="731" customFormat="1" ht="20.25" customHeight="1" thickBot="1">
      <c r="A26" s="727"/>
      <c r="B26" s="930" t="s">
        <v>88</v>
      </c>
      <c r="C26" s="1542" t="s">
        <v>89</v>
      </c>
      <c r="D26" s="1542"/>
      <c r="E26" s="1542"/>
      <c r="F26" s="1542"/>
      <c r="G26" s="1543"/>
      <c r="H26" s="749">
        <f>H23-H25</f>
        <v>0</v>
      </c>
      <c r="I26" s="750">
        <f>I23-I25</f>
        <v>0</v>
      </c>
      <c r="J26" s="750">
        <f>J23-J25</f>
        <v>0</v>
      </c>
      <c r="K26" s="751">
        <f t="shared" ref="K26:AF26" si="11">K23-K25</f>
        <v>0</v>
      </c>
      <c r="L26" s="750">
        <f>L23-L25</f>
        <v>0</v>
      </c>
      <c r="M26" s="750">
        <f t="shared" si="11"/>
        <v>0</v>
      </c>
      <c r="N26" s="750">
        <f t="shared" si="11"/>
        <v>0</v>
      </c>
      <c r="O26" s="750">
        <f t="shared" si="11"/>
        <v>0</v>
      </c>
      <c r="P26" s="750">
        <f t="shared" si="11"/>
        <v>0</v>
      </c>
      <c r="Q26" s="750">
        <f t="shared" si="11"/>
        <v>0</v>
      </c>
      <c r="R26" s="750">
        <f t="shared" si="11"/>
        <v>0</v>
      </c>
      <c r="S26" s="750">
        <f t="shared" si="11"/>
        <v>0</v>
      </c>
      <c r="T26" s="750">
        <f t="shared" si="11"/>
        <v>0</v>
      </c>
      <c r="U26" s="750">
        <f t="shared" si="11"/>
        <v>0</v>
      </c>
      <c r="V26" s="750">
        <f t="shared" si="11"/>
        <v>0</v>
      </c>
      <c r="W26" s="750">
        <f t="shared" si="11"/>
        <v>0</v>
      </c>
      <c r="X26" s="750">
        <f t="shared" si="11"/>
        <v>0</v>
      </c>
      <c r="Y26" s="750">
        <f t="shared" si="11"/>
        <v>0</v>
      </c>
      <c r="Z26" s="750">
        <f t="shared" si="11"/>
        <v>0</v>
      </c>
      <c r="AA26" s="750">
        <f t="shared" si="11"/>
        <v>0</v>
      </c>
      <c r="AB26" s="750">
        <f t="shared" si="11"/>
        <v>0</v>
      </c>
      <c r="AC26" s="750">
        <f t="shared" si="11"/>
        <v>0</v>
      </c>
      <c r="AD26" s="750">
        <f>AD23-AD25</f>
        <v>0</v>
      </c>
      <c r="AE26" s="750">
        <f>AE23-AE25</f>
        <v>0</v>
      </c>
      <c r="AF26" s="750">
        <f t="shared" si="11"/>
        <v>0</v>
      </c>
      <c r="AG26" s="748">
        <f t="shared" si="4"/>
        <v>0</v>
      </c>
    </row>
    <row r="27" spans="1:33" s="731" customFormat="1" ht="20.25" customHeight="1">
      <c r="A27" s="727"/>
      <c r="B27" s="931" t="s">
        <v>90</v>
      </c>
      <c r="C27" s="1549" t="s">
        <v>91</v>
      </c>
      <c r="D27" s="1549"/>
      <c r="E27" s="1549"/>
      <c r="F27" s="1549"/>
      <c r="G27" s="1550"/>
      <c r="H27" s="752">
        <f>H22+H26</f>
        <v>0</v>
      </c>
      <c r="I27" s="753">
        <f>I22+I26</f>
        <v>0</v>
      </c>
      <c r="J27" s="753">
        <f>J22+J26</f>
        <v>0</v>
      </c>
      <c r="K27" s="754">
        <f t="shared" ref="K27:AF27" si="12">K22+K26</f>
        <v>0</v>
      </c>
      <c r="L27" s="753">
        <f>L22+L26</f>
        <v>0</v>
      </c>
      <c r="M27" s="753">
        <f t="shared" si="12"/>
        <v>0</v>
      </c>
      <c r="N27" s="753">
        <f t="shared" si="12"/>
        <v>0</v>
      </c>
      <c r="O27" s="753">
        <f t="shared" si="12"/>
        <v>0</v>
      </c>
      <c r="P27" s="753">
        <f t="shared" si="12"/>
        <v>0</v>
      </c>
      <c r="Q27" s="753">
        <f>Q22+Q26</f>
        <v>0</v>
      </c>
      <c r="R27" s="753">
        <f>R22+R26</f>
        <v>0</v>
      </c>
      <c r="S27" s="753">
        <f>S22+S26</f>
        <v>0</v>
      </c>
      <c r="T27" s="753">
        <f>T22+T26</f>
        <v>0</v>
      </c>
      <c r="U27" s="753">
        <f>U22+U26</f>
        <v>0</v>
      </c>
      <c r="V27" s="753">
        <f t="shared" si="12"/>
        <v>0</v>
      </c>
      <c r="W27" s="753">
        <f t="shared" si="12"/>
        <v>0</v>
      </c>
      <c r="X27" s="753">
        <f t="shared" si="12"/>
        <v>0</v>
      </c>
      <c r="Y27" s="753">
        <f t="shared" si="12"/>
        <v>0</v>
      </c>
      <c r="Z27" s="753">
        <f t="shared" si="12"/>
        <v>0</v>
      </c>
      <c r="AA27" s="753">
        <f t="shared" si="12"/>
        <v>0</v>
      </c>
      <c r="AB27" s="753">
        <f t="shared" si="12"/>
        <v>0</v>
      </c>
      <c r="AC27" s="753">
        <f t="shared" si="12"/>
        <v>0</v>
      </c>
      <c r="AD27" s="753">
        <f>AD22+AD26</f>
        <v>0</v>
      </c>
      <c r="AE27" s="753">
        <f>AE22+AE26</f>
        <v>0</v>
      </c>
      <c r="AF27" s="753">
        <f t="shared" si="12"/>
        <v>0</v>
      </c>
      <c r="AG27" s="755">
        <f t="shared" si="4"/>
        <v>0</v>
      </c>
    </row>
    <row r="28" spans="1:33" s="731" customFormat="1" ht="20.25" customHeight="1">
      <c r="A28" s="727"/>
      <c r="B28" s="934" t="s">
        <v>92</v>
      </c>
      <c r="C28" s="1544" t="s">
        <v>93</v>
      </c>
      <c r="D28" s="1544"/>
      <c r="E28" s="1544"/>
      <c r="F28" s="1544"/>
      <c r="G28" s="1545"/>
      <c r="H28" s="126">
        <f>SUM(H32:H32)</f>
        <v>0</v>
      </c>
      <c r="I28" s="70">
        <f t="shared" ref="I28:AF28" si="13">SUM(I32:I32)</f>
        <v>0</v>
      </c>
      <c r="J28" s="70">
        <f t="shared" si="13"/>
        <v>0</v>
      </c>
      <c r="K28" s="215">
        <f t="shared" si="13"/>
        <v>0</v>
      </c>
      <c r="L28" s="70">
        <f t="shared" si="13"/>
        <v>0</v>
      </c>
      <c r="M28" s="70">
        <f t="shared" si="13"/>
        <v>0</v>
      </c>
      <c r="N28" s="70">
        <f t="shared" si="13"/>
        <v>0</v>
      </c>
      <c r="O28" s="70">
        <f t="shared" si="13"/>
        <v>0</v>
      </c>
      <c r="P28" s="70">
        <f t="shared" si="13"/>
        <v>0</v>
      </c>
      <c r="Q28" s="70">
        <f t="shared" si="13"/>
        <v>0</v>
      </c>
      <c r="R28" s="70">
        <f t="shared" si="13"/>
        <v>0</v>
      </c>
      <c r="S28" s="70">
        <f t="shared" si="13"/>
        <v>0</v>
      </c>
      <c r="T28" s="70">
        <f t="shared" si="13"/>
        <v>0</v>
      </c>
      <c r="U28" s="70">
        <f t="shared" si="13"/>
        <v>0</v>
      </c>
      <c r="V28" s="70">
        <f t="shared" si="13"/>
        <v>0</v>
      </c>
      <c r="W28" s="70">
        <f t="shared" si="13"/>
        <v>0</v>
      </c>
      <c r="X28" s="70">
        <f t="shared" si="13"/>
        <v>0</v>
      </c>
      <c r="Y28" s="70">
        <f t="shared" si="13"/>
        <v>0</v>
      </c>
      <c r="Z28" s="70">
        <f t="shared" si="13"/>
        <v>0</v>
      </c>
      <c r="AA28" s="70">
        <f t="shared" si="13"/>
        <v>0</v>
      </c>
      <c r="AB28" s="70">
        <f t="shared" si="13"/>
        <v>0</v>
      </c>
      <c r="AC28" s="70">
        <f t="shared" si="13"/>
        <v>0</v>
      </c>
      <c r="AD28" s="70">
        <f t="shared" si="13"/>
        <v>0</v>
      </c>
      <c r="AE28" s="70">
        <f t="shared" si="13"/>
        <v>0</v>
      </c>
      <c r="AF28" s="70">
        <f t="shared" si="13"/>
        <v>0</v>
      </c>
      <c r="AG28" s="748">
        <f t="shared" si="4"/>
        <v>0</v>
      </c>
    </row>
    <row r="29" spans="1:33" s="731" customFormat="1" ht="20.25" customHeight="1">
      <c r="A29" s="727"/>
      <c r="B29" s="720"/>
      <c r="C29" s="1551" t="s">
        <v>94</v>
      </c>
      <c r="D29" s="1544"/>
      <c r="E29" s="1544"/>
      <c r="F29" s="1544"/>
      <c r="G29" s="1545"/>
      <c r="H29" s="784"/>
      <c r="I29" s="785"/>
      <c r="J29" s="785"/>
      <c r="K29" s="786"/>
      <c r="L29" s="785"/>
      <c r="M29" s="785"/>
      <c r="N29" s="785"/>
      <c r="O29" s="785"/>
      <c r="P29" s="785"/>
      <c r="Q29" s="785"/>
      <c r="R29" s="785"/>
      <c r="S29" s="785"/>
      <c r="T29" s="785"/>
      <c r="U29" s="785"/>
      <c r="V29" s="785"/>
      <c r="W29" s="785"/>
      <c r="X29" s="785"/>
      <c r="Y29" s="785"/>
      <c r="Z29" s="785"/>
      <c r="AA29" s="785"/>
      <c r="AB29" s="785"/>
      <c r="AC29" s="785"/>
      <c r="AD29" s="785"/>
      <c r="AE29" s="785"/>
      <c r="AF29" s="785"/>
      <c r="AG29" s="739">
        <f t="shared" si="4"/>
        <v>0</v>
      </c>
    </row>
    <row r="30" spans="1:33" s="731" customFormat="1" ht="20.25" customHeight="1">
      <c r="A30" s="727"/>
      <c r="B30" s="720"/>
      <c r="C30" s="1551" t="s">
        <v>900</v>
      </c>
      <c r="D30" s="1544"/>
      <c r="E30" s="1544"/>
      <c r="F30" s="1544"/>
      <c r="G30" s="1545"/>
      <c r="H30" s="784"/>
      <c r="I30" s="785"/>
      <c r="J30" s="785"/>
      <c r="K30" s="786"/>
      <c r="L30" s="785"/>
      <c r="M30" s="785"/>
      <c r="N30" s="785"/>
      <c r="O30" s="785"/>
      <c r="P30" s="785"/>
      <c r="Q30" s="785"/>
      <c r="R30" s="785"/>
      <c r="S30" s="785"/>
      <c r="T30" s="785"/>
      <c r="U30" s="785"/>
      <c r="V30" s="785"/>
      <c r="W30" s="785"/>
      <c r="X30" s="785"/>
      <c r="Y30" s="785"/>
      <c r="Z30" s="785"/>
      <c r="AA30" s="785"/>
      <c r="AB30" s="785"/>
      <c r="AC30" s="785"/>
      <c r="AD30" s="785"/>
      <c r="AE30" s="785"/>
      <c r="AF30" s="785"/>
      <c r="AG30" s="739">
        <f t="shared" si="4"/>
        <v>0</v>
      </c>
    </row>
    <row r="31" spans="1:33" s="731" customFormat="1" ht="20.25" customHeight="1">
      <c r="A31" s="727"/>
      <c r="B31" s="720"/>
      <c r="C31" s="1551" t="s">
        <v>901</v>
      </c>
      <c r="D31" s="1544"/>
      <c r="E31" s="1544"/>
      <c r="F31" s="1544"/>
      <c r="G31" s="1545"/>
      <c r="H31" s="345">
        <f>IF(H27&lt;=0,0,H27-H30)</f>
        <v>0</v>
      </c>
      <c r="I31" s="346">
        <f>IF(I27&lt;=0,0,I27-I30)</f>
        <v>0</v>
      </c>
      <c r="J31" s="346">
        <f t="shared" ref="J31:AF31" si="14">IF(J27&lt;=0,0,J27-J30)</f>
        <v>0</v>
      </c>
      <c r="K31" s="347">
        <f>IF(K27&lt;=0,0,K27-K30)</f>
        <v>0</v>
      </c>
      <c r="L31" s="346">
        <f t="shared" si="14"/>
        <v>0</v>
      </c>
      <c r="M31" s="346">
        <f t="shared" si="14"/>
        <v>0</v>
      </c>
      <c r="N31" s="346">
        <f t="shared" si="14"/>
        <v>0</v>
      </c>
      <c r="O31" s="346">
        <f t="shared" si="14"/>
        <v>0</v>
      </c>
      <c r="P31" s="346">
        <f t="shared" si="14"/>
        <v>0</v>
      </c>
      <c r="Q31" s="346">
        <f t="shared" si="14"/>
        <v>0</v>
      </c>
      <c r="R31" s="346">
        <f t="shared" si="14"/>
        <v>0</v>
      </c>
      <c r="S31" s="346">
        <f t="shared" si="14"/>
        <v>0</v>
      </c>
      <c r="T31" s="346">
        <f t="shared" si="14"/>
        <v>0</v>
      </c>
      <c r="U31" s="346">
        <f t="shared" si="14"/>
        <v>0</v>
      </c>
      <c r="V31" s="346">
        <f t="shared" si="14"/>
        <v>0</v>
      </c>
      <c r="W31" s="346">
        <f t="shared" si="14"/>
        <v>0</v>
      </c>
      <c r="X31" s="346">
        <f t="shared" si="14"/>
        <v>0</v>
      </c>
      <c r="Y31" s="346">
        <f t="shared" si="14"/>
        <v>0</v>
      </c>
      <c r="Z31" s="346">
        <f t="shared" si="14"/>
        <v>0</v>
      </c>
      <c r="AA31" s="346">
        <f t="shared" si="14"/>
        <v>0</v>
      </c>
      <c r="AB31" s="346">
        <f t="shared" si="14"/>
        <v>0</v>
      </c>
      <c r="AC31" s="346">
        <f t="shared" si="14"/>
        <v>0</v>
      </c>
      <c r="AD31" s="346">
        <f t="shared" si="14"/>
        <v>0</v>
      </c>
      <c r="AE31" s="346">
        <f t="shared" si="14"/>
        <v>0</v>
      </c>
      <c r="AF31" s="346">
        <f t="shared" si="14"/>
        <v>0</v>
      </c>
      <c r="AG31" s="739">
        <f t="shared" si="4"/>
        <v>0</v>
      </c>
    </row>
    <row r="32" spans="1:33" s="731" customFormat="1" ht="20.25" customHeight="1">
      <c r="A32" s="727"/>
      <c r="B32" s="720"/>
      <c r="C32" s="1551" t="s">
        <v>515</v>
      </c>
      <c r="D32" s="1552"/>
      <c r="E32" s="1552"/>
      <c r="F32" s="756" t="s">
        <v>516</v>
      </c>
      <c r="G32" s="364"/>
      <c r="H32" s="345">
        <f>ROUND(H31*$G$32,0)</f>
        <v>0</v>
      </c>
      <c r="I32" s="346">
        <f t="shared" ref="I32:AF32" si="15">ROUND(I31*$G$32,0)</f>
        <v>0</v>
      </c>
      <c r="J32" s="346">
        <f t="shared" si="15"/>
        <v>0</v>
      </c>
      <c r="K32" s="347">
        <f t="shared" si="15"/>
        <v>0</v>
      </c>
      <c r="L32" s="346">
        <f t="shared" si="15"/>
        <v>0</v>
      </c>
      <c r="M32" s="346">
        <f t="shared" si="15"/>
        <v>0</v>
      </c>
      <c r="N32" s="346">
        <f t="shared" si="15"/>
        <v>0</v>
      </c>
      <c r="O32" s="346">
        <f t="shared" si="15"/>
        <v>0</v>
      </c>
      <c r="P32" s="346">
        <f t="shared" si="15"/>
        <v>0</v>
      </c>
      <c r="Q32" s="346">
        <f t="shared" si="15"/>
        <v>0</v>
      </c>
      <c r="R32" s="346">
        <f t="shared" si="15"/>
        <v>0</v>
      </c>
      <c r="S32" s="346">
        <f t="shared" si="15"/>
        <v>0</v>
      </c>
      <c r="T32" s="346">
        <f t="shared" si="15"/>
        <v>0</v>
      </c>
      <c r="U32" s="346">
        <f t="shared" si="15"/>
        <v>0</v>
      </c>
      <c r="V32" s="346">
        <f t="shared" si="15"/>
        <v>0</v>
      </c>
      <c r="W32" s="346">
        <f t="shared" si="15"/>
        <v>0</v>
      </c>
      <c r="X32" s="346">
        <f t="shared" si="15"/>
        <v>0</v>
      </c>
      <c r="Y32" s="346">
        <f t="shared" si="15"/>
        <v>0</v>
      </c>
      <c r="Z32" s="346">
        <f t="shared" si="15"/>
        <v>0</v>
      </c>
      <c r="AA32" s="346">
        <f t="shared" si="15"/>
        <v>0</v>
      </c>
      <c r="AB32" s="346">
        <f t="shared" si="15"/>
        <v>0</v>
      </c>
      <c r="AC32" s="346">
        <f t="shared" si="15"/>
        <v>0</v>
      </c>
      <c r="AD32" s="346">
        <f t="shared" si="15"/>
        <v>0</v>
      </c>
      <c r="AE32" s="346">
        <f t="shared" si="15"/>
        <v>0</v>
      </c>
      <c r="AF32" s="346">
        <f t="shared" si="15"/>
        <v>0</v>
      </c>
      <c r="AG32" s="739">
        <f t="shared" si="4"/>
        <v>0</v>
      </c>
    </row>
    <row r="33" spans="1:33" s="731" customFormat="1" ht="20.25" customHeight="1" thickBot="1">
      <c r="A33" s="727"/>
      <c r="B33" s="1103" t="s">
        <v>95</v>
      </c>
      <c r="C33" s="1542" t="s">
        <v>96</v>
      </c>
      <c r="D33" s="1542"/>
      <c r="E33" s="1542"/>
      <c r="F33" s="1542"/>
      <c r="G33" s="1543"/>
      <c r="H33" s="740">
        <f>H27-H28</f>
        <v>0</v>
      </c>
      <c r="I33" s="741">
        <f t="shared" ref="I33:AF33" si="16">I27-I28</f>
        <v>0</v>
      </c>
      <c r="J33" s="741">
        <f t="shared" si="16"/>
        <v>0</v>
      </c>
      <c r="K33" s="742">
        <f t="shared" si="16"/>
        <v>0</v>
      </c>
      <c r="L33" s="741">
        <f t="shared" si="16"/>
        <v>0</v>
      </c>
      <c r="M33" s="741">
        <f t="shared" si="16"/>
        <v>0</v>
      </c>
      <c r="N33" s="741">
        <f t="shared" si="16"/>
        <v>0</v>
      </c>
      <c r="O33" s="741">
        <f t="shared" si="16"/>
        <v>0</v>
      </c>
      <c r="P33" s="741">
        <f t="shared" si="16"/>
        <v>0</v>
      </c>
      <c r="Q33" s="741">
        <f t="shared" si="16"/>
        <v>0</v>
      </c>
      <c r="R33" s="741">
        <f t="shared" si="16"/>
        <v>0</v>
      </c>
      <c r="S33" s="741">
        <f t="shared" si="16"/>
        <v>0</v>
      </c>
      <c r="T33" s="741">
        <f t="shared" si="16"/>
        <v>0</v>
      </c>
      <c r="U33" s="741">
        <f t="shared" si="16"/>
        <v>0</v>
      </c>
      <c r="V33" s="741">
        <f t="shared" si="16"/>
        <v>0</v>
      </c>
      <c r="W33" s="741">
        <f t="shared" si="16"/>
        <v>0</v>
      </c>
      <c r="X33" s="741">
        <f t="shared" si="16"/>
        <v>0</v>
      </c>
      <c r="Y33" s="741">
        <f t="shared" si="16"/>
        <v>0</v>
      </c>
      <c r="Z33" s="741">
        <f t="shared" si="16"/>
        <v>0</v>
      </c>
      <c r="AA33" s="741">
        <f t="shared" si="16"/>
        <v>0</v>
      </c>
      <c r="AB33" s="741">
        <f t="shared" si="16"/>
        <v>0</v>
      </c>
      <c r="AC33" s="741">
        <f t="shared" si="16"/>
        <v>0</v>
      </c>
      <c r="AD33" s="741">
        <f t="shared" si="16"/>
        <v>0</v>
      </c>
      <c r="AE33" s="741">
        <f t="shared" si="16"/>
        <v>0</v>
      </c>
      <c r="AF33" s="741">
        <f t="shared" si="16"/>
        <v>0</v>
      </c>
      <c r="AG33" s="743">
        <f t="shared" si="4"/>
        <v>0</v>
      </c>
    </row>
    <row r="34" spans="1:33" s="603" customFormat="1" ht="20.25" customHeight="1">
      <c r="B34" s="757"/>
      <c r="C34" s="618"/>
      <c r="D34" s="618"/>
      <c r="E34" s="618"/>
      <c r="F34" s="618"/>
      <c r="G34" s="618"/>
      <c r="H34" s="618"/>
      <c r="I34" s="618"/>
      <c r="J34" s="618"/>
      <c r="K34" s="618"/>
      <c r="L34" s="618"/>
      <c r="M34" s="618"/>
      <c r="N34" s="618"/>
      <c r="O34" s="618"/>
      <c r="P34" s="618"/>
      <c r="Q34" s="618"/>
      <c r="R34" s="618"/>
      <c r="S34" s="618"/>
      <c r="T34" s="618"/>
      <c r="U34" s="618"/>
      <c r="V34" s="618"/>
      <c r="W34" s="618"/>
      <c r="X34" s="618"/>
      <c r="Y34" s="618"/>
      <c r="Z34" s="618"/>
      <c r="AA34" s="618"/>
      <c r="AB34" s="618"/>
      <c r="AC34" s="618"/>
      <c r="AD34" s="618"/>
      <c r="AE34" s="618"/>
      <c r="AF34" s="618"/>
      <c r="AG34" s="757"/>
    </row>
    <row r="35" spans="1:33" s="603" customFormat="1" ht="20.25" customHeight="1" thickBot="1">
      <c r="B35" s="723" t="s">
        <v>73</v>
      </c>
      <c r="C35" s="724" t="s">
        <v>97</v>
      </c>
      <c r="D35" s="633"/>
      <c r="E35" s="618"/>
      <c r="F35" s="618"/>
      <c r="G35" s="618"/>
      <c r="H35" s="618"/>
      <c r="I35" s="618"/>
      <c r="J35" s="618"/>
      <c r="K35" s="618"/>
      <c r="L35" s="618"/>
      <c r="M35" s="618"/>
      <c r="N35" s="618"/>
      <c r="O35" s="618"/>
      <c r="P35" s="618"/>
      <c r="Q35" s="618"/>
      <c r="R35" s="618"/>
      <c r="S35" s="618"/>
      <c r="T35" s="618"/>
      <c r="U35" s="618"/>
      <c r="V35" s="618"/>
      <c r="W35" s="618"/>
      <c r="X35" s="618"/>
      <c r="Y35" s="618"/>
      <c r="Z35" s="618"/>
      <c r="AA35" s="618"/>
      <c r="AB35" s="618"/>
      <c r="AC35" s="618"/>
      <c r="AD35" s="618"/>
      <c r="AE35" s="618"/>
      <c r="AF35" s="618"/>
      <c r="AG35" s="726" t="s">
        <v>244</v>
      </c>
    </row>
    <row r="36" spans="1:33" s="603" customFormat="1" ht="20.25" customHeight="1">
      <c r="A36" s="602"/>
      <c r="B36" s="1556" t="s">
        <v>75</v>
      </c>
      <c r="C36" s="1557"/>
      <c r="D36" s="1557"/>
      <c r="E36" s="1557"/>
      <c r="F36" s="1557"/>
      <c r="G36" s="1558"/>
      <c r="H36" s="1517" t="s">
        <v>110</v>
      </c>
      <c r="I36" s="1518"/>
      <c r="J36" s="1518"/>
      <c r="K36" s="1518"/>
      <c r="L36" s="1518"/>
      <c r="M36" s="1524" t="s">
        <v>491</v>
      </c>
      <c r="N36" s="1518"/>
      <c r="O36" s="1518"/>
      <c r="P36" s="1518"/>
      <c r="Q36" s="1518"/>
      <c r="R36" s="1518"/>
      <c r="S36" s="1518"/>
      <c r="T36" s="1518"/>
      <c r="U36" s="1518"/>
      <c r="V36" s="1518"/>
      <c r="W36" s="1518"/>
      <c r="X36" s="1518"/>
      <c r="Y36" s="1518"/>
      <c r="Z36" s="1518"/>
      <c r="AA36" s="1518"/>
      <c r="AB36" s="1518"/>
      <c r="AC36" s="1518"/>
      <c r="AD36" s="1518"/>
      <c r="AE36" s="1518"/>
      <c r="AF36" s="1525"/>
      <c r="AG36" s="1521" t="s">
        <v>76</v>
      </c>
    </row>
    <row r="37" spans="1:33" s="603" customFormat="1" ht="20.25" customHeight="1">
      <c r="A37" s="602"/>
      <c r="B37" s="1559"/>
      <c r="C37" s="1560"/>
      <c r="D37" s="1560"/>
      <c r="E37" s="1560"/>
      <c r="F37" s="1560"/>
      <c r="G37" s="1561"/>
      <c r="H37" s="1519"/>
      <c r="I37" s="1520"/>
      <c r="J37" s="1520"/>
      <c r="K37" s="1520"/>
      <c r="L37" s="1520"/>
      <c r="M37" s="1526"/>
      <c r="N37" s="1520"/>
      <c r="O37" s="1520"/>
      <c r="P37" s="1520"/>
      <c r="Q37" s="1520"/>
      <c r="R37" s="1520"/>
      <c r="S37" s="1520"/>
      <c r="T37" s="1520"/>
      <c r="U37" s="1520"/>
      <c r="V37" s="1520"/>
      <c r="W37" s="1520"/>
      <c r="X37" s="1520"/>
      <c r="Y37" s="1520"/>
      <c r="Z37" s="1520"/>
      <c r="AA37" s="1520"/>
      <c r="AB37" s="1520"/>
      <c r="AC37" s="1520"/>
      <c r="AD37" s="1520"/>
      <c r="AE37" s="1520"/>
      <c r="AF37" s="1527"/>
      <c r="AG37" s="1522"/>
    </row>
    <row r="38" spans="1:33" s="603" customFormat="1" ht="20.25" customHeight="1" thickBot="1">
      <c r="A38" s="602"/>
      <c r="B38" s="1562"/>
      <c r="C38" s="1563"/>
      <c r="D38" s="1563"/>
      <c r="E38" s="1563"/>
      <c r="F38" s="1563"/>
      <c r="G38" s="1564"/>
      <c r="H38" s="779" t="s">
        <v>415</v>
      </c>
      <c r="I38" s="780" t="s">
        <v>416</v>
      </c>
      <c r="J38" s="780" t="s">
        <v>417</v>
      </c>
      <c r="K38" s="780" t="s">
        <v>418</v>
      </c>
      <c r="L38" s="780" t="s">
        <v>419</v>
      </c>
      <c r="M38" s="780" t="s">
        <v>420</v>
      </c>
      <c r="N38" s="780" t="s">
        <v>421</v>
      </c>
      <c r="O38" s="780" t="s">
        <v>422</v>
      </c>
      <c r="P38" s="780" t="s">
        <v>423</v>
      </c>
      <c r="Q38" s="780" t="s">
        <v>424</v>
      </c>
      <c r="R38" s="780" t="s">
        <v>425</v>
      </c>
      <c r="S38" s="780" t="s">
        <v>426</v>
      </c>
      <c r="T38" s="780" t="s">
        <v>427</v>
      </c>
      <c r="U38" s="780" t="s">
        <v>428</v>
      </c>
      <c r="V38" s="780" t="s">
        <v>429</v>
      </c>
      <c r="W38" s="780" t="s">
        <v>430</v>
      </c>
      <c r="X38" s="780" t="s">
        <v>431</v>
      </c>
      <c r="Y38" s="780" t="s">
        <v>432</v>
      </c>
      <c r="Z38" s="780" t="s">
        <v>433</v>
      </c>
      <c r="AA38" s="780" t="s">
        <v>434</v>
      </c>
      <c r="AB38" s="780" t="s">
        <v>435</v>
      </c>
      <c r="AC38" s="780" t="s">
        <v>436</v>
      </c>
      <c r="AD38" s="780" t="s">
        <v>492</v>
      </c>
      <c r="AE38" s="780" t="s">
        <v>493</v>
      </c>
      <c r="AF38" s="781" t="s">
        <v>494</v>
      </c>
      <c r="AG38" s="1523"/>
    </row>
    <row r="39" spans="1:33" s="603" customFormat="1" ht="20.25" customHeight="1">
      <c r="A39" s="602"/>
      <c r="B39" s="1565" t="s">
        <v>98</v>
      </c>
      <c r="C39" s="1566"/>
      <c r="D39" s="1566"/>
      <c r="E39" s="1566"/>
      <c r="F39" s="1566"/>
      <c r="G39" s="1567"/>
      <c r="H39" s="351">
        <f>SUM(H40:H43)</f>
        <v>0</v>
      </c>
      <c r="I39" s="352">
        <f t="shared" ref="I39:AF39" si="17">SUM(I40:I43)</f>
        <v>0</v>
      </c>
      <c r="J39" s="352">
        <f t="shared" si="17"/>
        <v>0</v>
      </c>
      <c r="K39" s="353">
        <f t="shared" si="17"/>
        <v>0</v>
      </c>
      <c r="L39" s="352">
        <f t="shared" si="17"/>
        <v>0</v>
      </c>
      <c r="M39" s="352">
        <f t="shared" si="17"/>
        <v>0</v>
      </c>
      <c r="N39" s="352">
        <f t="shared" si="17"/>
        <v>0</v>
      </c>
      <c r="O39" s="352">
        <f t="shared" si="17"/>
        <v>0</v>
      </c>
      <c r="P39" s="352">
        <f t="shared" si="17"/>
        <v>0</v>
      </c>
      <c r="Q39" s="352">
        <f t="shared" si="17"/>
        <v>0</v>
      </c>
      <c r="R39" s="352">
        <f t="shared" si="17"/>
        <v>0</v>
      </c>
      <c r="S39" s="352">
        <f t="shared" si="17"/>
        <v>0</v>
      </c>
      <c r="T39" s="352">
        <f t="shared" si="17"/>
        <v>0</v>
      </c>
      <c r="U39" s="352">
        <f t="shared" si="17"/>
        <v>0</v>
      </c>
      <c r="V39" s="352">
        <f t="shared" si="17"/>
        <v>0</v>
      </c>
      <c r="W39" s="352">
        <f t="shared" si="17"/>
        <v>0</v>
      </c>
      <c r="X39" s="352">
        <f t="shared" si="17"/>
        <v>0</v>
      </c>
      <c r="Y39" s="352">
        <f t="shared" si="17"/>
        <v>0</v>
      </c>
      <c r="Z39" s="352">
        <f t="shared" si="17"/>
        <v>0</v>
      </c>
      <c r="AA39" s="352">
        <f t="shared" si="17"/>
        <v>0</v>
      </c>
      <c r="AB39" s="352">
        <f t="shared" si="17"/>
        <v>0</v>
      </c>
      <c r="AC39" s="352">
        <f t="shared" si="17"/>
        <v>0</v>
      </c>
      <c r="AD39" s="352">
        <f t="shared" si="17"/>
        <v>0</v>
      </c>
      <c r="AE39" s="352">
        <f t="shared" si="17"/>
        <v>0</v>
      </c>
      <c r="AF39" s="352">
        <f t="shared" si="17"/>
        <v>0</v>
      </c>
      <c r="AG39" s="758">
        <f t="shared" ref="AG39:AG50" si="18">SUM(H39:AF39)</f>
        <v>0</v>
      </c>
    </row>
    <row r="40" spans="1:33" s="603" customFormat="1" ht="20.25" customHeight="1">
      <c r="A40" s="602"/>
      <c r="B40" s="759"/>
      <c r="C40" s="760" t="s">
        <v>79</v>
      </c>
      <c r="D40" s="1568" t="s">
        <v>99</v>
      </c>
      <c r="E40" s="1568"/>
      <c r="F40" s="1568"/>
      <c r="G40" s="1569"/>
      <c r="H40" s="790"/>
      <c r="I40" s="791"/>
      <c r="J40" s="791"/>
      <c r="K40" s="792"/>
      <c r="L40" s="791"/>
      <c r="M40" s="791"/>
      <c r="N40" s="791"/>
      <c r="O40" s="791"/>
      <c r="P40" s="791"/>
      <c r="Q40" s="791"/>
      <c r="R40" s="791"/>
      <c r="S40" s="791"/>
      <c r="T40" s="791"/>
      <c r="U40" s="791"/>
      <c r="V40" s="791"/>
      <c r="W40" s="791"/>
      <c r="X40" s="791"/>
      <c r="Y40" s="791"/>
      <c r="Z40" s="791"/>
      <c r="AA40" s="791"/>
      <c r="AB40" s="791"/>
      <c r="AC40" s="791"/>
      <c r="AD40" s="791"/>
      <c r="AE40" s="791"/>
      <c r="AF40" s="791"/>
      <c r="AG40" s="761">
        <f t="shared" si="18"/>
        <v>0</v>
      </c>
    </row>
    <row r="41" spans="1:33" s="603" customFormat="1" ht="20.25" customHeight="1">
      <c r="A41" s="602"/>
      <c r="B41" s="759"/>
      <c r="C41" s="762" t="s">
        <v>79</v>
      </c>
      <c r="D41" s="1570" t="s">
        <v>100</v>
      </c>
      <c r="E41" s="1570"/>
      <c r="F41" s="1570"/>
      <c r="G41" s="1571"/>
      <c r="H41" s="793"/>
      <c r="I41" s="794"/>
      <c r="J41" s="794"/>
      <c r="K41" s="795"/>
      <c r="L41" s="794"/>
      <c r="M41" s="794"/>
      <c r="N41" s="794"/>
      <c r="O41" s="794"/>
      <c r="P41" s="794"/>
      <c r="Q41" s="794"/>
      <c r="R41" s="794"/>
      <c r="S41" s="794"/>
      <c r="T41" s="794"/>
      <c r="U41" s="794"/>
      <c r="V41" s="794"/>
      <c r="W41" s="794"/>
      <c r="X41" s="794"/>
      <c r="Y41" s="794"/>
      <c r="Z41" s="794"/>
      <c r="AA41" s="794"/>
      <c r="AB41" s="794"/>
      <c r="AC41" s="794"/>
      <c r="AD41" s="794"/>
      <c r="AE41" s="794"/>
      <c r="AF41" s="794"/>
      <c r="AG41" s="763">
        <f t="shared" si="18"/>
        <v>0</v>
      </c>
    </row>
    <row r="42" spans="1:33" s="603" customFormat="1" ht="20.25" customHeight="1">
      <c r="A42" s="602"/>
      <c r="B42" s="759"/>
      <c r="C42" s="762" t="s">
        <v>79</v>
      </c>
      <c r="D42" s="1572"/>
      <c r="E42" s="1572"/>
      <c r="F42" s="1572"/>
      <c r="G42" s="1573"/>
      <c r="H42" s="793"/>
      <c r="I42" s="794"/>
      <c r="J42" s="794"/>
      <c r="K42" s="795"/>
      <c r="L42" s="794"/>
      <c r="M42" s="794"/>
      <c r="N42" s="794"/>
      <c r="O42" s="794"/>
      <c r="P42" s="794"/>
      <c r="Q42" s="794"/>
      <c r="R42" s="794"/>
      <c r="S42" s="794"/>
      <c r="T42" s="794"/>
      <c r="U42" s="794"/>
      <c r="V42" s="794"/>
      <c r="W42" s="794"/>
      <c r="X42" s="794"/>
      <c r="Y42" s="794"/>
      <c r="Z42" s="794"/>
      <c r="AA42" s="794"/>
      <c r="AB42" s="794"/>
      <c r="AC42" s="794"/>
      <c r="AD42" s="794"/>
      <c r="AE42" s="794"/>
      <c r="AF42" s="794"/>
      <c r="AG42" s="763">
        <f t="shared" si="18"/>
        <v>0</v>
      </c>
    </row>
    <row r="43" spans="1:33" s="603" customFormat="1" ht="20.25" customHeight="1">
      <c r="A43" s="602"/>
      <c r="B43" s="759"/>
      <c r="C43" s="728" t="s">
        <v>79</v>
      </c>
      <c r="D43" s="1574"/>
      <c r="E43" s="1574"/>
      <c r="F43" s="1574"/>
      <c r="G43" s="1575"/>
      <c r="H43" s="796"/>
      <c r="I43" s="797"/>
      <c r="J43" s="797"/>
      <c r="K43" s="798"/>
      <c r="L43" s="797"/>
      <c r="M43" s="797"/>
      <c r="N43" s="797"/>
      <c r="O43" s="797"/>
      <c r="P43" s="797"/>
      <c r="Q43" s="797"/>
      <c r="R43" s="797"/>
      <c r="S43" s="797"/>
      <c r="T43" s="797"/>
      <c r="U43" s="797"/>
      <c r="V43" s="797"/>
      <c r="W43" s="797"/>
      <c r="X43" s="797"/>
      <c r="Y43" s="797"/>
      <c r="Z43" s="797"/>
      <c r="AA43" s="797"/>
      <c r="AB43" s="797"/>
      <c r="AC43" s="797"/>
      <c r="AD43" s="797"/>
      <c r="AE43" s="797"/>
      <c r="AF43" s="797"/>
      <c r="AG43" s="758">
        <f t="shared" si="18"/>
        <v>0</v>
      </c>
    </row>
    <row r="44" spans="1:33" s="603" customFormat="1" ht="20.25" customHeight="1">
      <c r="A44" s="602"/>
      <c r="B44" s="1553" t="s">
        <v>101</v>
      </c>
      <c r="C44" s="1554"/>
      <c r="D44" s="1554"/>
      <c r="E44" s="1554"/>
      <c r="F44" s="1554"/>
      <c r="G44" s="1555"/>
      <c r="H44" s="354">
        <f>SUM(H45:H47)</f>
        <v>0</v>
      </c>
      <c r="I44" s="355">
        <f t="shared" ref="I44:AF44" si="19">SUM(I45:I47)</f>
        <v>0</v>
      </c>
      <c r="J44" s="355">
        <f t="shared" si="19"/>
        <v>0</v>
      </c>
      <c r="K44" s="356">
        <f t="shared" si="19"/>
        <v>0</v>
      </c>
      <c r="L44" s="355">
        <f t="shared" si="19"/>
        <v>0</v>
      </c>
      <c r="M44" s="355">
        <f t="shared" si="19"/>
        <v>0</v>
      </c>
      <c r="N44" s="355">
        <f t="shared" si="19"/>
        <v>0</v>
      </c>
      <c r="O44" s="355">
        <f t="shared" si="19"/>
        <v>0</v>
      </c>
      <c r="P44" s="355">
        <f t="shared" si="19"/>
        <v>0</v>
      </c>
      <c r="Q44" s="355">
        <f t="shared" si="19"/>
        <v>0</v>
      </c>
      <c r="R44" s="355">
        <f t="shared" si="19"/>
        <v>0</v>
      </c>
      <c r="S44" s="355">
        <f t="shared" si="19"/>
        <v>0</v>
      </c>
      <c r="T44" s="355">
        <f t="shared" si="19"/>
        <v>0</v>
      </c>
      <c r="U44" s="355">
        <f t="shared" si="19"/>
        <v>0</v>
      </c>
      <c r="V44" s="355">
        <f t="shared" si="19"/>
        <v>0</v>
      </c>
      <c r="W44" s="355">
        <f t="shared" si="19"/>
        <v>0</v>
      </c>
      <c r="X44" s="355">
        <f t="shared" si="19"/>
        <v>0</v>
      </c>
      <c r="Y44" s="355">
        <f t="shared" si="19"/>
        <v>0</v>
      </c>
      <c r="Z44" s="355">
        <f t="shared" si="19"/>
        <v>0</v>
      </c>
      <c r="AA44" s="355">
        <f t="shared" si="19"/>
        <v>0</v>
      </c>
      <c r="AB44" s="355">
        <f t="shared" si="19"/>
        <v>0</v>
      </c>
      <c r="AC44" s="355">
        <f t="shared" si="19"/>
        <v>0</v>
      </c>
      <c r="AD44" s="355">
        <f t="shared" si="19"/>
        <v>0</v>
      </c>
      <c r="AE44" s="355">
        <f t="shared" si="19"/>
        <v>0</v>
      </c>
      <c r="AF44" s="355">
        <f t="shared" si="19"/>
        <v>0</v>
      </c>
      <c r="AG44" s="764">
        <f t="shared" si="18"/>
        <v>0</v>
      </c>
    </row>
    <row r="45" spans="1:33" s="603" customFormat="1" ht="20.25" customHeight="1">
      <c r="A45" s="602"/>
      <c r="B45" s="759"/>
      <c r="C45" s="760" t="s">
        <v>79</v>
      </c>
      <c r="D45" s="1568" t="s">
        <v>102</v>
      </c>
      <c r="E45" s="1568"/>
      <c r="F45" s="1568"/>
      <c r="G45" s="1569"/>
      <c r="H45" s="790"/>
      <c r="I45" s="791"/>
      <c r="J45" s="791"/>
      <c r="K45" s="792"/>
      <c r="L45" s="791"/>
      <c r="M45" s="791"/>
      <c r="N45" s="791"/>
      <c r="O45" s="791"/>
      <c r="P45" s="791"/>
      <c r="Q45" s="791"/>
      <c r="R45" s="791"/>
      <c r="S45" s="791"/>
      <c r="T45" s="791"/>
      <c r="U45" s="791"/>
      <c r="V45" s="791"/>
      <c r="W45" s="791"/>
      <c r="X45" s="791"/>
      <c r="Y45" s="791"/>
      <c r="Z45" s="791"/>
      <c r="AA45" s="791"/>
      <c r="AB45" s="791"/>
      <c r="AC45" s="791"/>
      <c r="AD45" s="791"/>
      <c r="AE45" s="791"/>
      <c r="AF45" s="791"/>
      <c r="AG45" s="761">
        <f t="shared" si="18"/>
        <v>0</v>
      </c>
    </row>
    <row r="46" spans="1:33" s="603" customFormat="1" ht="20.25" customHeight="1">
      <c r="A46" s="602"/>
      <c r="B46" s="759"/>
      <c r="C46" s="762" t="s">
        <v>79</v>
      </c>
      <c r="D46" s="1572"/>
      <c r="E46" s="1572"/>
      <c r="F46" s="1572"/>
      <c r="G46" s="1573"/>
      <c r="H46" s="793"/>
      <c r="I46" s="794"/>
      <c r="J46" s="794"/>
      <c r="K46" s="795"/>
      <c r="L46" s="794"/>
      <c r="M46" s="799"/>
      <c r="N46" s="799"/>
      <c r="O46" s="799"/>
      <c r="P46" s="799"/>
      <c r="Q46" s="799"/>
      <c r="R46" s="799"/>
      <c r="S46" s="799"/>
      <c r="T46" s="799"/>
      <c r="U46" s="799"/>
      <c r="V46" s="799"/>
      <c r="W46" s="799"/>
      <c r="X46" s="799"/>
      <c r="Y46" s="799"/>
      <c r="Z46" s="799"/>
      <c r="AA46" s="799"/>
      <c r="AB46" s="799"/>
      <c r="AC46" s="799"/>
      <c r="AD46" s="799"/>
      <c r="AE46" s="799"/>
      <c r="AF46" s="799"/>
      <c r="AG46" s="763">
        <f t="shared" si="18"/>
        <v>0</v>
      </c>
    </row>
    <row r="47" spans="1:33" s="603" customFormat="1" ht="20.25" customHeight="1">
      <c r="A47" s="602"/>
      <c r="B47" s="765"/>
      <c r="C47" s="728" t="s">
        <v>79</v>
      </c>
      <c r="D47" s="1574"/>
      <c r="E47" s="1574"/>
      <c r="F47" s="1574"/>
      <c r="G47" s="1575"/>
      <c r="H47" s="800"/>
      <c r="I47" s="801"/>
      <c r="J47" s="801"/>
      <c r="K47" s="798"/>
      <c r="L47" s="797"/>
      <c r="M47" s="802"/>
      <c r="N47" s="802"/>
      <c r="O47" s="802"/>
      <c r="P47" s="802"/>
      <c r="Q47" s="802"/>
      <c r="R47" s="802"/>
      <c r="S47" s="802"/>
      <c r="T47" s="802"/>
      <c r="U47" s="802"/>
      <c r="V47" s="802"/>
      <c r="W47" s="802"/>
      <c r="X47" s="802"/>
      <c r="Y47" s="802"/>
      <c r="Z47" s="802"/>
      <c r="AA47" s="802"/>
      <c r="AB47" s="802"/>
      <c r="AC47" s="802"/>
      <c r="AD47" s="802"/>
      <c r="AE47" s="802"/>
      <c r="AF47" s="802"/>
      <c r="AG47" s="758">
        <f t="shared" si="18"/>
        <v>0</v>
      </c>
    </row>
    <row r="48" spans="1:33" s="603" customFormat="1" ht="20.25" customHeight="1" thickBot="1">
      <c r="A48" s="602"/>
      <c r="B48" s="1581" t="s">
        <v>103</v>
      </c>
      <c r="C48" s="1542"/>
      <c r="D48" s="1542"/>
      <c r="E48" s="1542"/>
      <c r="F48" s="1542"/>
      <c r="G48" s="1543"/>
      <c r="H48" s="348">
        <f t="shared" ref="H48:AF48" si="20">H39-H44</f>
        <v>0</v>
      </c>
      <c r="I48" s="349">
        <f t="shared" si="20"/>
        <v>0</v>
      </c>
      <c r="J48" s="349">
        <f t="shared" si="20"/>
        <v>0</v>
      </c>
      <c r="K48" s="350">
        <f t="shared" si="20"/>
        <v>0</v>
      </c>
      <c r="L48" s="349">
        <f t="shared" si="20"/>
        <v>0</v>
      </c>
      <c r="M48" s="349">
        <f>M39-M44</f>
        <v>0</v>
      </c>
      <c r="N48" s="349">
        <f t="shared" si="20"/>
        <v>0</v>
      </c>
      <c r="O48" s="349">
        <f t="shared" si="20"/>
        <v>0</v>
      </c>
      <c r="P48" s="349">
        <f t="shared" si="20"/>
        <v>0</v>
      </c>
      <c r="Q48" s="349">
        <f t="shared" si="20"/>
        <v>0</v>
      </c>
      <c r="R48" s="349">
        <f t="shared" si="20"/>
        <v>0</v>
      </c>
      <c r="S48" s="349">
        <f t="shared" si="20"/>
        <v>0</v>
      </c>
      <c r="T48" s="349">
        <f t="shared" si="20"/>
        <v>0</v>
      </c>
      <c r="U48" s="349">
        <f t="shared" si="20"/>
        <v>0</v>
      </c>
      <c r="V48" s="349">
        <f t="shared" si="20"/>
        <v>0</v>
      </c>
      <c r="W48" s="349">
        <f t="shared" si="20"/>
        <v>0</v>
      </c>
      <c r="X48" s="349">
        <f t="shared" si="20"/>
        <v>0</v>
      </c>
      <c r="Y48" s="349">
        <f t="shared" si="20"/>
        <v>0</v>
      </c>
      <c r="Z48" s="349">
        <f t="shared" si="20"/>
        <v>0</v>
      </c>
      <c r="AA48" s="349">
        <f t="shared" si="20"/>
        <v>0</v>
      </c>
      <c r="AB48" s="349">
        <f t="shared" si="20"/>
        <v>0</v>
      </c>
      <c r="AC48" s="349">
        <f t="shared" si="20"/>
        <v>0</v>
      </c>
      <c r="AD48" s="349">
        <f t="shared" si="20"/>
        <v>0</v>
      </c>
      <c r="AE48" s="349">
        <f t="shared" si="20"/>
        <v>0</v>
      </c>
      <c r="AF48" s="349">
        <f t="shared" si="20"/>
        <v>0</v>
      </c>
      <c r="AG48" s="766">
        <f t="shared" si="18"/>
        <v>0</v>
      </c>
    </row>
    <row r="49" spans="1:33" s="603" customFormat="1" ht="20.25" customHeight="1">
      <c r="A49" s="602"/>
      <c r="B49" s="1582" t="s">
        <v>104</v>
      </c>
      <c r="C49" s="1583"/>
      <c r="D49" s="1583"/>
      <c r="E49" s="1583"/>
      <c r="F49" s="1583"/>
      <c r="G49" s="1584"/>
      <c r="H49" s="803"/>
      <c r="I49" s="804"/>
      <c r="J49" s="804"/>
      <c r="K49" s="805"/>
      <c r="L49" s="804"/>
      <c r="M49" s="804"/>
      <c r="N49" s="804"/>
      <c r="O49" s="804"/>
      <c r="P49" s="804"/>
      <c r="Q49" s="804"/>
      <c r="R49" s="804"/>
      <c r="S49" s="804"/>
      <c r="T49" s="804"/>
      <c r="U49" s="804"/>
      <c r="V49" s="804"/>
      <c r="W49" s="804"/>
      <c r="X49" s="804"/>
      <c r="Y49" s="804"/>
      <c r="Z49" s="804"/>
      <c r="AA49" s="804"/>
      <c r="AB49" s="804"/>
      <c r="AC49" s="804"/>
      <c r="AD49" s="804"/>
      <c r="AE49" s="804"/>
      <c r="AF49" s="804"/>
      <c r="AG49" s="767">
        <f t="shared" si="18"/>
        <v>0</v>
      </c>
    </row>
    <row r="50" spans="1:33" s="603" customFormat="1" ht="20.25" customHeight="1">
      <c r="A50" s="602"/>
      <c r="B50" s="1585" t="s">
        <v>105</v>
      </c>
      <c r="C50" s="1570"/>
      <c r="D50" s="1570"/>
      <c r="E50" s="1570"/>
      <c r="F50" s="1570"/>
      <c r="G50" s="1571"/>
      <c r="H50" s="357">
        <f>H48-H49</f>
        <v>0</v>
      </c>
      <c r="I50" s="358">
        <f>I48-I49</f>
        <v>0</v>
      </c>
      <c r="J50" s="358">
        <f t="shared" ref="J50:AE50" si="21">J48-J49</f>
        <v>0</v>
      </c>
      <c r="K50" s="359">
        <f t="shared" si="21"/>
        <v>0</v>
      </c>
      <c r="L50" s="358">
        <f t="shared" si="21"/>
        <v>0</v>
      </c>
      <c r="M50" s="358">
        <f>M48-M49</f>
        <v>0</v>
      </c>
      <c r="N50" s="358">
        <f t="shared" si="21"/>
        <v>0</v>
      </c>
      <c r="O50" s="358">
        <f t="shared" si="21"/>
        <v>0</v>
      </c>
      <c r="P50" s="358">
        <f t="shared" si="21"/>
        <v>0</v>
      </c>
      <c r="Q50" s="358">
        <f t="shared" si="21"/>
        <v>0</v>
      </c>
      <c r="R50" s="358">
        <f t="shared" si="21"/>
        <v>0</v>
      </c>
      <c r="S50" s="358">
        <f t="shared" si="21"/>
        <v>0</v>
      </c>
      <c r="T50" s="358">
        <f t="shared" si="21"/>
        <v>0</v>
      </c>
      <c r="U50" s="358">
        <f t="shared" si="21"/>
        <v>0</v>
      </c>
      <c r="V50" s="358">
        <f t="shared" si="21"/>
        <v>0</v>
      </c>
      <c r="W50" s="358">
        <f t="shared" si="21"/>
        <v>0</v>
      </c>
      <c r="X50" s="358">
        <f t="shared" si="21"/>
        <v>0</v>
      </c>
      <c r="Y50" s="358">
        <f t="shared" si="21"/>
        <v>0</v>
      </c>
      <c r="Z50" s="358">
        <f t="shared" si="21"/>
        <v>0</v>
      </c>
      <c r="AA50" s="358">
        <f t="shared" si="21"/>
        <v>0</v>
      </c>
      <c r="AB50" s="358">
        <f t="shared" si="21"/>
        <v>0</v>
      </c>
      <c r="AC50" s="358">
        <f t="shared" si="21"/>
        <v>0</v>
      </c>
      <c r="AD50" s="358">
        <f t="shared" si="21"/>
        <v>0</v>
      </c>
      <c r="AE50" s="358">
        <f t="shared" si="21"/>
        <v>0</v>
      </c>
      <c r="AF50" s="358">
        <f>AF48-AF49</f>
        <v>0</v>
      </c>
      <c r="AG50" s="763">
        <f t="shared" si="18"/>
        <v>0</v>
      </c>
    </row>
    <row r="51" spans="1:33" s="603" customFormat="1" ht="20.25" customHeight="1" thickBot="1">
      <c r="A51" s="602"/>
      <c r="B51" s="1586" t="s">
        <v>106</v>
      </c>
      <c r="C51" s="1587"/>
      <c r="D51" s="1587"/>
      <c r="E51" s="1587"/>
      <c r="F51" s="1587"/>
      <c r="G51" s="1588"/>
      <c r="H51" s="360">
        <f>H50</f>
        <v>0</v>
      </c>
      <c r="I51" s="361">
        <f>H51+I50</f>
        <v>0</v>
      </c>
      <c r="J51" s="361">
        <f>I51+J50</f>
        <v>0</v>
      </c>
      <c r="K51" s="362">
        <f t="shared" ref="K51:U51" si="22">J51+K50</f>
        <v>0</v>
      </c>
      <c r="L51" s="361">
        <f t="shared" si="22"/>
        <v>0</v>
      </c>
      <c r="M51" s="361">
        <f t="shared" si="22"/>
        <v>0</v>
      </c>
      <c r="N51" s="361">
        <f t="shared" si="22"/>
        <v>0</v>
      </c>
      <c r="O51" s="361">
        <f t="shared" si="22"/>
        <v>0</v>
      </c>
      <c r="P51" s="361">
        <f t="shared" si="22"/>
        <v>0</v>
      </c>
      <c r="Q51" s="361">
        <f t="shared" si="22"/>
        <v>0</v>
      </c>
      <c r="R51" s="361">
        <f t="shared" si="22"/>
        <v>0</v>
      </c>
      <c r="S51" s="361">
        <f t="shared" si="22"/>
        <v>0</v>
      </c>
      <c r="T51" s="361">
        <f t="shared" si="22"/>
        <v>0</v>
      </c>
      <c r="U51" s="361">
        <f t="shared" si="22"/>
        <v>0</v>
      </c>
      <c r="V51" s="361">
        <f>U51+V50</f>
        <v>0</v>
      </c>
      <c r="W51" s="361">
        <f t="shared" ref="W51:AE51" si="23">V51+W50</f>
        <v>0</v>
      </c>
      <c r="X51" s="361">
        <f t="shared" si="23"/>
        <v>0</v>
      </c>
      <c r="Y51" s="361">
        <f t="shared" si="23"/>
        <v>0</v>
      </c>
      <c r="Z51" s="361">
        <f t="shared" si="23"/>
        <v>0</v>
      </c>
      <c r="AA51" s="361">
        <f t="shared" si="23"/>
        <v>0</v>
      </c>
      <c r="AB51" s="361">
        <f t="shared" si="23"/>
        <v>0</v>
      </c>
      <c r="AC51" s="361">
        <f t="shared" si="23"/>
        <v>0</v>
      </c>
      <c r="AD51" s="361">
        <f t="shared" si="23"/>
        <v>0</v>
      </c>
      <c r="AE51" s="361">
        <f t="shared" si="23"/>
        <v>0</v>
      </c>
      <c r="AF51" s="361">
        <f>AE51+AF50</f>
        <v>0</v>
      </c>
      <c r="AG51" s="768" t="s">
        <v>107</v>
      </c>
    </row>
    <row r="52" spans="1:33" s="603" customFormat="1" ht="20.25" customHeight="1">
      <c r="B52" s="618"/>
      <c r="C52" s="618"/>
      <c r="D52" s="618"/>
      <c r="E52" s="618"/>
      <c r="F52" s="618"/>
      <c r="G52" s="618"/>
      <c r="H52" s="618"/>
      <c r="I52" s="618"/>
      <c r="J52" s="618"/>
      <c r="K52" s="618"/>
      <c r="L52" s="618"/>
      <c r="M52" s="618"/>
      <c r="N52" s="618"/>
      <c r="O52" s="618"/>
      <c r="P52" s="618"/>
      <c r="Q52" s="618"/>
      <c r="R52" s="618"/>
      <c r="S52" s="618"/>
      <c r="T52" s="618"/>
      <c r="U52" s="618"/>
      <c r="V52" s="618"/>
      <c r="W52" s="618"/>
      <c r="X52" s="618"/>
      <c r="Y52" s="618"/>
      <c r="Z52" s="618"/>
      <c r="AA52" s="618"/>
      <c r="AB52" s="618"/>
      <c r="AC52" s="618"/>
      <c r="AD52" s="618"/>
      <c r="AE52" s="618"/>
      <c r="AF52" s="618"/>
      <c r="AG52" s="618"/>
    </row>
    <row r="53" spans="1:33" s="603" customFormat="1" ht="20.25" customHeight="1" thickBot="1">
      <c r="B53" s="723" t="s">
        <v>73</v>
      </c>
      <c r="C53" s="724" t="s">
        <v>108</v>
      </c>
      <c r="D53" s="769"/>
      <c r="E53" s="618"/>
      <c r="F53" s="618"/>
      <c r="G53" s="618"/>
      <c r="H53" s="618"/>
      <c r="I53" s="618"/>
      <c r="J53" s="618"/>
      <c r="K53" s="618"/>
      <c r="L53" s="618"/>
      <c r="M53" s="618"/>
      <c r="N53" s="618"/>
      <c r="O53" s="618"/>
      <c r="P53" s="618"/>
      <c r="Q53" s="618"/>
      <c r="R53" s="618"/>
      <c r="S53" s="618"/>
      <c r="T53" s="618"/>
      <c r="U53" s="618"/>
      <c r="V53" s="618"/>
      <c r="W53" s="618"/>
      <c r="X53" s="618"/>
      <c r="Y53" s="618"/>
      <c r="Z53" s="618"/>
      <c r="AA53" s="618"/>
      <c r="AB53" s="618"/>
      <c r="AC53" s="618"/>
      <c r="AD53" s="618"/>
      <c r="AE53" s="618"/>
      <c r="AF53" s="618"/>
      <c r="AG53" s="618"/>
    </row>
    <row r="54" spans="1:33" s="603" customFormat="1" ht="20.25" customHeight="1">
      <c r="A54" s="602"/>
      <c r="B54" s="1556" t="s">
        <v>75</v>
      </c>
      <c r="C54" s="1557"/>
      <c r="D54" s="1557"/>
      <c r="E54" s="1557"/>
      <c r="F54" s="1557"/>
      <c r="G54" s="1557"/>
      <c r="H54" s="1557"/>
      <c r="I54" s="1557"/>
      <c r="J54" s="1557"/>
      <c r="K54" s="1558"/>
      <c r="L54" s="1589"/>
      <c r="M54" s="1591" t="s">
        <v>491</v>
      </c>
      <c r="N54" s="1591"/>
      <c r="O54" s="1591"/>
      <c r="P54" s="1591"/>
      <c r="Q54" s="1591"/>
      <c r="R54" s="1591"/>
      <c r="S54" s="1591"/>
      <c r="T54" s="1591"/>
      <c r="U54" s="1591"/>
      <c r="V54" s="1591"/>
      <c r="W54" s="1591"/>
      <c r="X54" s="1591"/>
      <c r="Y54" s="1591"/>
      <c r="Z54" s="1591"/>
      <c r="AA54" s="1591"/>
      <c r="AB54" s="1591"/>
      <c r="AC54" s="1591"/>
      <c r="AD54" s="1591"/>
      <c r="AE54" s="1591"/>
      <c r="AF54" s="1591"/>
      <c r="AG54" s="1576" t="s">
        <v>518</v>
      </c>
    </row>
    <row r="55" spans="1:33" s="603" customFormat="1" ht="20.25" customHeight="1">
      <c r="A55" s="602"/>
      <c r="B55" s="1559"/>
      <c r="C55" s="1560"/>
      <c r="D55" s="1560"/>
      <c r="E55" s="1560"/>
      <c r="F55" s="1560"/>
      <c r="G55" s="1560"/>
      <c r="H55" s="1560"/>
      <c r="I55" s="1560"/>
      <c r="J55" s="1560"/>
      <c r="K55" s="1561"/>
      <c r="L55" s="1590"/>
      <c r="M55" s="1592"/>
      <c r="N55" s="1592"/>
      <c r="O55" s="1592"/>
      <c r="P55" s="1592"/>
      <c r="Q55" s="1592"/>
      <c r="R55" s="1592"/>
      <c r="S55" s="1592"/>
      <c r="T55" s="1592"/>
      <c r="U55" s="1592"/>
      <c r="V55" s="1592"/>
      <c r="W55" s="1592"/>
      <c r="X55" s="1592"/>
      <c r="Y55" s="1592"/>
      <c r="Z55" s="1592"/>
      <c r="AA55" s="1592"/>
      <c r="AB55" s="1592"/>
      <c r="AC55" s="1592"/>
      <c r="AD55" s="1592"/>
      <c r="AE55" s="1592"/>
      <c r="AF55" s="1592"/>
      <c r="AG55" s="1577"/>
    </row>
    <row r="56" spans="1:33" s="603" customFormat="1" ht="20.25" customHeight="1" thickBot="1">
      <c r="A56" s="602"/>
      <c r="B56" s="1562"/>
      <c r="C56" s="1563"/>
      <c r="D56" s="1563"/>
      <c r="E56" s="1563"/>
      <c r="F56" s="1563"/>
      <c r="G56" s="1563"/>
      <c r="H56" s="1563"/>
      <c r="I56" s="1563"/>
      <c r="J56" s="1563"/>
      <c r="K56" s="1564"/>
      <c r="L56" s="781" t="s">
        <v>519</v>
      </c>
      <c r="M56" s="780" t="s">
        <v>420</v>
      </c>
      <c r="N56" s="780" t="s">
        <v>421</v>
      </c>
      <c r="O56" s="780" t="s">
        <v>422</v>
      </c>
      <c r="P56" s="780" t="s">
        <v>423</v>
      </c>
      <c r="Q56" s="780" t="s">
        <v>424</v>
      </c>
      <c r="R56" s="780" t="s">
        <v>425</v>
      </c>
      <c r="S56" s="780" t="s">
        <v>426</v>
      </c>
      <c r="T56" s="780" t="s">
        <v>427</v>
      </c>
      <c r="U56" s="780" t="s">
        <v>428</v>
      </c>
      <c r="V56" s="780" t="s">
        <v>429</v>
      </c>
      <c r="W56" s="780" t="s">
        <v>430</v>
      </c>
      <c r="X56" s="780" t="s">
        <v>431</v>
      </c>
      <c r="Y56" s="780" t="s">
        <v>432</v>
      </c>
      <c r="Z56" s="780" t="s">
        <v>433</v>
      </c>
      <c r="AA56" s="780" t="s">
        <v>434</v>
      </c>
      <c r="AB56" s="780" t="s">
        <v>435</v>
      </c>
      <c r="AC56" s="780" t="s">
        <v>436</v>
      </c>
      <c r="AD56" s="780" t="s">
        <v>492</v>
      </c>
      <c r="AE56" s="780" t="s">
        <v>493</v>
      </c>
      <c r="AF56" s="781" t="s">
        <v>494</v>
      </c>
      <c r="AG56" s="781" t="s">
        <v>517</v>
      </c>
    </row>
    <row r="57" spans="1:33" s="603" customFormat="1" ht="20.25" customHeight="1" thickBot="1">
      <c r="A57" s="602"/>
      <c r="B57" s="1578" t="s">
        <v>521</v>
      </c>
      <c r="C57" s="1579"/>
      <c r="D57" s="1579"/>
      <c r="E57" s="1579"/>
      <c r="F57" s="1579"/>
      <c r="G57" s="1579"/>
      <c r="H57" s="1579"/>
      <c r="I57" s="1579"/>
      <c r="J57" s="1579"/>
      <c r="K57" s="1580"/>
      <c r="L57" s="419">
        <f>AG41</f>
        <v>0</v>
      </c>
      <c r="M57" s="770">
        <f>M49</f>
        <v>0</v>
      </c>
      <c r="N57" s="771">
        <f t="shared" ref="N57:AF57" si="24">N49</f>
        <v>0</v>
      </c>
      <c r="O57" s="771">
        <f t="shared" si="24"/>
        <v>0</v>
      </c>
      <c r="P57" s="771">
        <f t="shared" si="24"/>
        <v>0</v>
      </c>
      <c r="Q57" s="771">
        <f t="shared" si="24"/>
        <v>0</v>
      </c>
      <c r="R57" s="771">
        <f t="shared" si="24"/>
        <v>0</v>
      </c>
      <c r="S57" s="771">
        <f t="shared" si="24"/>
        <v>0</v>
      </c>
      <c r="T57" s="771">
        <f t="shared" si="24"/>
        <v>0</v>
      </c>
      <c r="U57" s="771">
        <f t="shared" si="24"/>
        <v>0</v>
      </c>
      <c r="V57" s="771">
        <f t="shared" si="24"/>
        <v>0</v>
      </c>
      <c r="W57" s="771">
        <f t="shared" si="24"/>
        <v>0</v>
      </c>
      <c r="X57" s="771">
        <f t="shared" si="24"/>
        <v>0</v>
      </c>
      <c r="Y57" s="771">
        <f t="shared" si="24"/>
        <v>0</v>
      </c>
      <c r="Z57" s="771">
        <f t="shared" si="24"/>
        <v>0</v>
      </c>
      <c r="AA57" s="772">
        <f t="shared" si="24"/>
        <v>0</v>
      </c>
      <c r="AB57" s="771">
        <f t="shared" si="24"/>
        <v>0</v>
      </c>
      <c r="AC57" s="771">
        <f t="shared" si="24"/>
        <v>0</v>
      </c>
      <c r="AD57" s="771">
        <f t="shared" si="24"/>
        <v>0</v>
      </c>
      <c r="AE57" s="771">
        <f t="shared" si="24"/>
        <v>0</v>
      </c>
      <c r="AF57" s="773">
        <f t="shared" si="24"/>
        <v>0</v>
      </c>
      <c r="AG57" s="774">
        <f>AF51</f>
        <v>0</v>
      </c>
    </row>
    <row r="58" spans="1:33" s="603" customFormat="1" ht="20.25" customHeight="1" thickBot="1">
      <c r="A58" s="602"/>
      <c r="B58" s="1593" t="s">
        <v>520</v>
      </c>
      <c r="C58" s="1594"/>
      <c r="D58" s="1594"/>
      <c r="E58" s="1594"/>
      <c r="F58" s="1594"/>
      <c r="G58" s="1594"/>
      <c r="H58" s="1594"/>
      <c r="I58" s="1594"/>
      <c r="J58" s="1594"/>
      <c r="K58" s="1595"/>
      <c r="L58" s="365" t="e">
        <f>IRR(L57:AG57)</f>
        <v>#NUM!</v>
      </c>
      <c r="M58" s="775"/>
      <c r="N58" s="775"/>
      <c r="O58" s="775"/>
      <c r="P58" s="775"/>
      <c r="Q58" s="775"/>
      <c r="R58" s="775"/>
      <c r="S58" s="775"/>
      <c r="T58" s="776"/>
      <c r="U58" s="775"/>
      <c r="V58" s="775"/>
      <c r="W58" s="775"/>
      <c r="X58" s="775"/>
      <c r="Y58" s="775"/>
      <c r="Z58" s="775"/>
      <c r="AA58" s="775"/>
      <c r="AB58" s="775"/>
      <c r="AC58" s="775"/>
      <c r="AD58" s="775"/>
      <c r="AE58" s="775"/>
      <c r="AF58" s="777"/>
      <c r="AG58" s="618"/>
    </row>
    <row r="59" spans="1:33" s="603" customFormat="1" ht="8.25" customHeight="1">
      <c r="B59" s="618"/>
      <c r="C59" s="618"/>
      <c r="D59" s="618"/>
      <c r="E59" s="618"/>
      <c r="F59" s="618"/>
      <c r="G59" s="618"/>
      <c r="H59" s="618"/>
      <c r="I59" s="618"/>
      <c r="J59" s="618"/>
      <c r="K59" s="618"/>
      <c r="L59" s="618"/>
      <c r="M59" s="618"/>
      <c r="N59" s="618"/>
      <c r="O59" s="618"/>
      <c r="P59" s="618"/>
      <c r="Q59" s="618"/>
      <c r="R59" s="618"/>
      <c r="S59" s="618"/>
      <c r="T59" s="618"/>
      <c r="U59" s="618"/>
      <c r="V59" s="618"/>
      <c r="W59" s="618"/>
      <c r="X59" s="618"/>
      <c r="Y59" s="618"/>
      <c r="Z59" s="618"/>
      <c r="AA59" s="618"/>
      <c r="AB59" s="618"/>
      <c r="AC59" s="618"/>
      <c r="AD59" s="618"/>
      <c r="AE59" s="618"/>
      <c r="AF59" s="618"/>
      <c r="AG59" s="618"/>
    </row>
    <row r="60" spans="1:33" s="778" customFormat="1" ht="14.25" customHeight="1">
      <c r="B60" s="806" t="s">
        <v>55</v>
      </c>
      <c r="C60" s="1599" t="s">
        <v>112</v>
      </c>
      <c r="D60" s="1599"/>
      <c r="E60" s="1599"/>
      <c r="F60" s="1599"/>
      <c r="G60" s="1599"/>
      <c r="H60" s="1599"/>
      <c r="I60" s="1599"/>
      <c r="J60" s="1599"/>
      <c r="K60" s="1599"/>
      <c r="L60" s="1599"/>
      <c r="M60" s="1599"/>
      <c r="N60" s="1599"/>
      <c r="O60" s="1599"/>
      <c r="P60" s="1599"/>
      <c r="Q60" s="1599"/>
      <c r="R60" s="1599"/>
      <c r="S60" s="1599"/>
      <c r="T60" s="1599"/>
      <c r="U60" s="1599"/>
      <c r="V60" s="1599"/>
      <c r="W60" s="1599"/>
      <c r="X60" s="1599"/>
      <c r="Y60" s="1599"/>
      <c r="Z60" s="1599"/>
      <c r="AA60" s="1599"/>
      <c r="AB60" s="1599"/>
      <c r="AC60" s="1599"/>
      <c r="AD60" s="1599"/>
      <c r="AE60" s="1599"/>
      <c r="AF60" s="1599"/>
      <c r="AG60" s="1599"/>
    </row>
    <row r="61" spans="1:33" s="778" customFormat="1" ht="14.25" customHeight="1">
      <c r="B61" s="806" t="s">
        <v>56</v>
      </c>
      <c r="C61" s="1600" t="s">
        <v>464</v>
      </c>
      <c r="D61" s="1600"/>
      <c r="E61" s="1600"/>
      <c r="F61" s="1600"/>
      <c r="G61" s="1600"/>
      <c r="H61" s="1600"/>
      <c r="I61" s="1600"/>
      <c r="J61" s="1600"/>
      <c r="K61" s="1600"/>
      <c r="L61" s="1600"/>
      <c r="M61" s="1600"/>
      <c r="N61" s="1600"/>
      <c r="O61" s="1600"/>
      <c r="P61" s="1600"/>
      <c r="Q61" s="1600"/>
      <c r="R61" s="1600"/>
      <c r="S61" s="1600"/>
      <c r="T61" s="1600"/>
      <c r="U61" s="1600"/>
      <c r="V61" s="1600"/>
      <c r="W61" s="1600"/>
      <c r="X61" s="1600"/>
      <c r="Y61" s="1600"/>
      <c r="Z61" s="1600"/>
      <c r="AA61" s="1600"/>
      <c r="AB61" s="1600"/>
      <c r="AC61" s="1600"/>
      <c r="AD61" s="1600"/>
      <c r="AE61" s="1600"/>
      <c r="AF61" s="1600"/>
      <c r="AG61" s="1600"/>
    </row>
    <row r="62" spans="1:33" s="778" customFormat="1" ht="14.25" customHeight="1">
      <c r="B62" s="806" t="s">
        <v>197</v>
      </c>
      <c r="C62" s="1600" t="s">
        <v>465</v>
      </c>
      <c r="D62" s="1600"/>
      <c r="E62" s="1600"/>
      <c r="F62" s="1600"/>
      <c r="G62" s="1600"/>
      <c r="H62" s="1600"/>
      <c r="I62" s="1600"/>
      <c r="J62" s="1600"/>
      <c r="K62" s="1600"/>
      <c r="L62" s="1600"/>
      <c r="M62" s="1600"/>
      <c r="N62" s="1600"/>
      <c r="O62" s="1600"/>
      <c r="P62" s="1600"/>
      <c r="Q62" s="1600"/>
      <c r="R62" s="1600"/>
      <c r="S62" s="1600"/>
      <c r="T62" s="1600"/>
      <c r="U62" s="1600"/>
      <c r="V62" s="1600"/>
      <c r="W62" s="1600"/>
      <c r="X62" s="1600"/>
      <c r="Y62" s="1600"/>
      <c r="Z62" s="1600"/>
      <c r="AA62" s="1600"/>
      <c r="AB62" s="1600"/>
      <c r="AC62" s="1600"/>
      <c r="AD62" s="1600"/>
      <c r="AE62" s="1600"/>
      <c r="AF62" s="1600"/>
      <c r="AG62" s="1600"/>
    </row>
    <row r="63" spans="1:33" s="778" customFormat="1" ht="14.25" customHeight="1">
      <c r="B63" s="806" t="s">
        <v>198</v>
      </c>
      <c r="C63" s="1599" t="s">
        <v>514</v>
      </c>
      <c r="D63" s="1599"/>
      <c r="E63" s="1599"/>
      <c r="F63" s="1599"/>
      <c r="G63" s="1599"/>
      <c r="H63" s="1599"/>
      <c r="I63" s="1599"/>
      <c r="J63" s="1599"/>
      <c r="K63" s="1599"/>
      <c r="L63" s="1599"/>
      <c r="M63" s="1599"/>
      <c r="N63" s="1599"/>
      <c r="O63" s="1599"/>
      <c r="P63" s="1599"/>
      <c r="Q63" s="1599"/>
      <c r="R63" s="1599"/>
      <c r="S63" s="1599"/>
      <c r="T63" s="1599"/>
      <c r="U63" s="1599"/>
      <c r="V63" s="1599"/>
      <c r="W63" s="1599"/>
      <c r="X63" s="1599"/>
      <c r="Y63" s="1599"/>
      <c r="Z63" s="1599"/>
      <c r="AA63" s="1599"/>
      <c r="AB63" s="1599"/>
      <c r="AC63" s="1599"/>
      <c r="AD63" s="1599"/>
      <c r="AE63" s="1599"/>
      <c r="AF63" s="1599"/>
      <c r="AG63" s="1599"/>
    </row>
    <row r="64" spans="1:33" s="778" customFormat="1" ht="14.25" customHeight="1">
      <c r="B64" s="806" t="s">
        <v>195</v>
      </c>
      <c r="C64" s="1596" t="s">
        <v>948</v>
      </c>
      <c r="D64" s="1596"/>
      <c r="E64" s="1596"/>
      <c r="F64" s="1596"/>
      <c r="G64" s="1596"/>
      <c r="H64" s="1596"/>
      <c r="I64" s="1596"/>
      <c r="J64" s="1596"/>
      <c r="K64" s="1596"/>
      <c r="L64" s="1596"/>
      <c r="M64" s="1596"/>
      <c r="N64" s="1596"/>
      <c r="O64" s="1596"/>
      <c r="P64" s="1596"/>
      <c r="Q64" s="1596"/>
      <c r="R64" s="1596"/>
      <c r="S64" s="1596"/>
      <c r="T64" s="1596"/>
      <c r="U64" s="1596"/>
      <c r="V64" s="1596"/>
      <c r="W64" s="1596"/>
      <c r="X64" s="1596"/>
      <c r="Y64" s="1596"/>
      <c r="Z64" s="1596"/>
      <c r="AA64" s="1596"/>
      <c r="AB64" s="1596"/>
      <c r="AC64" s="1596"/>
      <c r="AD64" s="1596"/>
      <c r="AE64" s="1596"/>
      <c r="AF64" s="1596"/>
      <c r="AG64" s="1596"/>
    </row>
    <row r="65" spans="1:33" s="778" customFormat="1" ht="14.25" customHeight="1">
      <c r="B65" s="806"/>
    </row>
    <row r="66" spans="1:33" s="625" customFormat="1" ht="14.25" customHeight="1" thickBot="1">
      <c r="A66" s="678"/>
      <c r="B66" s="631"/>
      <c r="C66" s="631"/>
    </row>
    <row r="67" spans="1:33" s="625" customFormat="1" ht="14.25" customHeight="1">
      <c r="A67" s="631"/>
      <c r="B67" s="631"/>
      <c r="C67" s="631"/>
      <c r="AC67" s="1485" t="s">
        <v>249</v>
      </c>
      <c r="AD67" s="1597"/>
      <c r="AE67" s="1597"/>
      <c r="AF67" s="1597"/>
      <c r="AG67" s="1486"/>
    </row>
    <row r="68" spans="1:33" s="625" customFormat="1" ht="14.25" customHeight="1" thickBot="1">
      <c r="AC68" s="1487"/>
      <c r="AD68" s="1598"/>
      <c r="AE68" s="1598"/>
      <c r="AF68" s="1598"/>
      <c r="AG68" s="1488"/>
    </row>
    <row r="69" spans="1:33" s="625" customFormat="1" ht="8.25" customHeight="1"/>
  </sheetData>
  <mergeCells count="62">
    <mergeCell ref="B58:K58"/>
    <mergeCell ref="C64:AG64"/>
    <mergeCell ref="AC67:AG68"/>
    <mergeCell ref="C60:AG60"/>
    <mergeCell ref="C61:AG61"/>
    <mergeCell ref="C62:AG62"/>
    <mergeCell ref="C63:AG63"/>
    <mergeCell ref="AG54:AG55"/>
    <mergeCell ref="B57:K57"/>
    <mergeCell ref="D45:G45"/>
    <mergeCell ref="D46:G46"/>
    <mergeCell ref="D47:G47"/>
    <mergeCell ref="B48:G48"/>
    <mergeCell ref="B49:G49"/>
    <mergeCell ref="B50:G50"/>
    <mergeCell ref="B51:G51"/>
    <mergeCell ref="B54:K56"/>
    <mergeCell ref="L54:L55"/>
    <mergeCell ref="M54:AF55"/>
    <mergeCell ref="B44:G44"/>
    <mergeCell ref="C33:G33"/>
    <mergeCell ref="B36:G38"/>
    <mergeCell ref="H36:L37"/>
    <mergeCell ref="B39:G39"/>
    <mergeCell ref="D40:G40"/>
    <mergeCell ref="D41:G41"/>
    <mergeCell ref="D42:G42"/>
    <mergeCell ref="D43:G43"/>
    <mergeCell ref="AG36:AG38"/>
    <mergeCell ref="C27:G27"/>
    <mergeCell ref="C28:G28"/>
    <mergeCell ref="C29:G29"/>
    <mergeCell ref="C30:G30"/>
    <mergeCell ref="C31:G31"/>
    <mergeCell ref="C32:E32"/>
    <mergeCell ref="M36:AF37"/>
    <mergeCell ref="E17:G17"/>
    <mergeCell ref="C26:G26"/>
    <mergeCell ref="C18:G18"/>
    <mergeCell ref="D19:G19"/>
    <mergeCell ref="D20:G20"/>
    <mergeCell ref="D21:G21"/>
    <mergeCell ref="C22:G22"/>
    <mergeCell ref="C23:G23"/>
    <mergeCell ref="D24:G24"/>
    <mergeCell ref="C25:G25"/>
    <mergeCell ref="E12:G12"/>
    <mergeCell ref="D13:G13"/>
    <mergeCell ref="D14:G14"/>
    <mergeCell ref="D15:G15"/>
    <mergeCell ref="E16:G16"/>
    <mergeCell ref="C7:G7"/>
    <mergeCell ref="D8:G8"/>
    <mergeCell ref="D9:G9"/>
    <mergeCell ref="D10:G10"/>
    <mergeCell ref="E11:G11"/>
    <mergeCell ref="B1:AG1"/>
    <mergeCell ref="B2:AG2"/>
    <mergeCell ref="B4:G6"/>
    <mergeCell ref="H4:L5"/>
    <mergeCell ref="AG4:AG6"/>
    <mergeCell ref="M4:AF5"/>
  </mergeCells>
  <phoneticPr fontId="26"/>
  <printOptions horizontalCentered="1"/>
  <pageMargins left="0.78740157480314965" right="0.59055118110236227" top="0.78740157480314965" bottom="0.59055118110236227" header="0.51181102362204722" footer="0.78740157480314965"/>
  <pageSetup paperSize="8" scale="44"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G84"/>
  <sheetViews>
    <sheetView zoomScale="115" zoomScaleNormal="115" workbookViewId="0">
      <selection activeCell="B1" sqref="B1"/>
    </sheetView>
  </sheetViews>
  <sheetFormatPr defaultColWidth="9" defaultRowHeight="12"/>
  <cols>
    <col min="1" max="1" width="1.625" style="196" customWidth="1"/>
    <col min="2" max="2" width="3.625" style="196" customWidth="1"/>
    <col min="3" max="3" width="21.625" style="196" customWidth="1"/>
    <col min="4" max="4" width="75.625" style="196" customWidth="1"/>
    <col min="5" max="5" width="16.25" style="196" customWidth="1"/>
    <col min="6" max="7" width="7.625" style="196" customWidth="1"/>
    <col min="8" max="16384" width="9" style="196"/>
  </cols>
  <sheetData>
    <row r="3" spans="2:7" ht="18.75" customHeight="1">
      <c r="B3" s="195" t="s">
        <v>3</v>
      </c>
    </row>
    <row r="5" spans="2:7">
      <c r="B5" s="1132" t="s">
        <v>52</v>
      </c>
      <c r="C5" s="1134" t="s">
        <v>413</v>
      </c>
      <c r="D5" s="1130" t="s">
        <v>4</v>
      </c>
      <c r="E5" s="1130" t="s">
        <v>5</v>
      </c>
      <c r="F5" s="1130" t="s">
        <v>6</v>
      </c>
      <c r="G5" s="1131"/>
    </row>
    <row r="6" spans="2:7">
      <c r="B6" s="1133"/>
      <c r="C6" s="1135"/>
      <c r="D6" s="1136"/>
      <c r="E6" s="1136"/>
      <c r="F6" s="197" t="s">
        <v>7</v>
      </c>
      <c r="G6" s="198" t="s">
        <v>8</v>
      </c>
    </row>
    <row r="7" spans="2:7">
      <c r="B7" s="199">
        <v>1</v>
      </c>
      <c r="C7" s="200" t="s">
        <v>9</v>
      </c>
      <c r="D7" s="201" t="s">
        <v>10</v>
      </c>
      <c r="E7" s="201" t="s">
        <v>11</v>
      </c>
      <c r="F7" s="202" t="s">
        <v>12</v>
      </c>
      <c r="G7" s="203" t="s">
        <v>13</v>
      </c>
    </row>
    <row r="8" spans="2:7">
      <c r="B8" s="199">
        <f>B7+1</f>
        <v>2</v>
      </c>
      <c r="C8" s="218" t="s">
        <v>774</v>
      </c>
      <c r="D8" s="205" t="s">
        <v>15</v>
      </c>
      <c r="E8" s="205" t="s">
        <v>11</v>
      </c>
      <c r="F8" s="206" t="s">
        <v>13</v>
      </c>
      <c r="G8" s="207"/>
    </row>
    <row r="9" spans="2:7">
      <c r="B9" s="199">
        <f t="shared" ref="B9:B72" si="0">B8+1</f>
        <v>3</v>
      </c>
      <c r="C9" s="218" t="s">
        <v>14</v>
      </c>
      <c r="D9" s="205" t="s">
        <v>16</v>
      </c>
      <c r="E9" s="205" t="s">
        <v>11</v>
      </c>
      <c r="F9" s="206" t="s">
        <v>13</v>
      </c>
      <c r="G9" s="207"/>
    </row>
    <row r="10" spans="2:7">
      <c r="B10" s="199">
        <f t="shared" si="0"/>
        <v>4</v>
      </c>
      <c r="C10" s="218" t="s">
        <v>775</v>
      </c>
      <c r="D10" s="205" t="s">
        <v>17</v>
      </c>
      <c r="E10" s="205" t="s">
        <v>11</v>
      </c>
      <c r="F10" s="206" t="s">
        <v>13</v>
      </c>
      <c r="G10" s="207"/>
    </row>
    <row r="11" spans="2:7">
      <c r="B11" s="199">
        <f t="shared" si="0"/>
        <v>5</v>
      </c>
      <c r="C11" s="218" t="s">
        <v>776</v>
      </c>
      <c r="D11" s="205" t="s">
        <v>18</v>
      </c>
      <c r="E11" s="205" t="s">
        <v>11</v>
      </c>
      <c r="F11" s="206" t="s">
        <v>13</v>
      </c>
      <c r="G11" s="207"/>
    </row>
    <row r="12" spans="2:7">
      <c r="B12" s="199">
        <f t="shared" si="0"/>
        <v>6</v>
      </c>
      <c r="C12" s="218" t="s">
        <v>777</v>
      </c>
      <c r="D12" s="205" t="s">
        <v>19</v>
      </c>
      <c r="E12" s="1122" t="s">
        <v>11</v>
      </c>
      <c r="F12" s="206" t="s">
        <v>13</v>
      </c>
      <c r="G12" s="207"/>
    </row>
    <row r="13" spans="2:7">
      <c r="B13" s="199">
        <f t="shared" si="0"/>
        <v>7</v>
      </c>
      <c r="C13" s="218" t="s">
        <v>778</v>
      </c>
      <c r="D13" s="205" t="s">
        <v>20</v>
      </c>
      <c r="E13" s="1122" t="s">
        <v>11</v>
      </c>
      <c r="F13" s="206" t="s">
        <v>13</v>
      </c>
      <c r="G13" s="207"/>
    </row>
    <row r="14" spans="2:7">
      <c r="B14" s="199">
        <f t="shared" si="0"/>
        <v>8</v>
      </c>
      <c r="C14" s="218" t="s">
        <v>779</v>
      </c>
      <c r="D14" s="205" t="s">
        <v>21</v>
      </c>
      <c r="E14" s="1122" t="s">
        <v>11</v>
      </c>
      <c r="F14" s="206" t="s">
        <v>13</v>
      </c>
      <c r="G14" s="207"/>
    </row>
    <row r="15" spans="2:7">
      <c r="B15" s="199">
        <f t="shared" si="0"/>
        <v>9</v>
      </c>
      <c r="C15" s="220" t="s">
        <v>780</v>
      </c>
      <c r="D15" s="219" t="s">
        <v>772</v>
      </c>
      <c r="E15" s="1121" t="s">
        <v>11</v>
      </c>
      <c r="F15" s="209" t="s">
        <v>13</v>
      </c>
      <c r="G15" s="210"/>
    </row>
    <row r="16" spans="2:7">
      <c r="B16" s="199">
        <f t="shared" si="0"/>
        <v>10</v>
      </c>
      <c r="C16" s="220" t="s">
        <v>781</v>
      </c>
      <c r="D16" s="219" t="s">
        <v>773</v>
      </c>
      <c r="E16" s="1121" t="s">
        <v>11</v>
      </c>
      <c r="F16" s="209" t="s">
        <v>13</v>
      </c>
      <c r="G16" s="210"/>
    </row>
    <row r="17" spans="2:7">
      <c r="B17" s="199">
        <f t="shared" si="0"/>
        <v>11</v>
      </c>
      <c r="C17" s="220" t="s">
        <v>782</v>
      </c>
      <c r="D17" s="219" t="s">
        <v>786</v>
      </c>
      <c r="E17" s="1121" t="s">
        <v>11</v>
      </c>
      <c r="F17" s="209" t="s">
        <v>13</v>
      </c>
      <c r="G17" s="210"/>
    </row>
    <row r="18" spans="2:7">
      <c r="B18" s="199">
        <f t="shared" si="0"/>
        <v>12</v>
      </c>
      <c r="C18" s="220" t="s">
        <v>783</v>
      </c>
      <c r="D18" s="219" t="s">
        <v>787</v>
      </c>
      <c r="E18" s="1121" t="s">
        <v>11</v>
      </c>
      <c r="F18" s="209" t="s">
        <v>13</v>
      </c>
      <c r="G18" s="210"/>
    </row>
    <row r="19" spans="2:7">
      <c r="B19" s="199">
        <f t="shared" si="0"/>
        <v>13</v>
      </c>
      <c r="C19" s="220" t="s">
        <v>784</v>
      </c>
      <c r="D19" s="219" t="s">
        <v>788</v>
      </c>
      <c r="E19" s="1121" t="s">
        <v>11</v>
      </c>
      <c r="F19" s="209" t="s">
        <v>13</v>
      </c>
      <c r="G19" s="210"/>
    </row>
    <row r="20" spans="2:7">
      <c r="B20" s="199">
        <f t="shared" si="0"/>
        <v>14</v>
      </c>
      <c r="C20" s="220" t="s">
        <v>785</v>
      </c>
      <c r="D20" s="217" t="s">
        <v>789</v>
      </c>
      <c r="E20" s="1122" t="s">
        <v>11</v>
      </c>
      <c r="F20" s="206" t="s">
        <v>13</v>
      </c>
      <c r="G20" s="207"/>
    </row>
    <row r="21" spans="2:7">
      <c r="B21" s="199">
        <f t="shared" si="0"/>
        <v>15</v>
      </c>
      <c r="C21" s="218" t="s">
        <v>790</v>
      </c>
      <c r="D21" s="205" t="s">
        <v>22</v>
      </c>
      <c r="E21" s="1122" t="s">
        <v>11</v>
      </c>
      <c r="F21" s="206" t="s">
        <v>13</v>
      </c>
      <c r="G21" s="207"/>
    </row>
    <row r="22" spans="2:7">
      <c r="B22" s="199">
        <f t="shared" si="0"/>
        <v>16</v>
      </c>
      <c r="C22" s="218" t="s">
        <v>791</v>
      </c>
      <c r="D22" s="205" t="s">
        <v>23</v>
      </c>
      <c r="E22" s="1122" t="s">
        <v>11</v>
      </c>
      <c r="F22" s="206" t="s">
        <v>13</v>
      </c>
      <c r="G22" s="207"/>
    </row>
    <row r="23" spans="2:7">
      <c r="B23" s="199">
        <f t="shared" si="0"/>
        <v>17</v>
      </c>
      <c r="C23" s="218" t="s">
        <v>792</v>
      </c>
      <c r="D23" s="205" t="s">
        <v>24</v>
      </c>
      <c r="E23" s="1122" t="s">
        <v>11</v>
      </c>
      <c r="F23" s="310" t="s">
        <v>12</v>
      </c>
      <c r="G23" s="207" t="s">
        <v>13</v>
      </c>
    </row>
    <row r="24" spans="2:7">
      <c r="B24" s="199">
        <f t="shared" si="0"/>
        <v>18</v>
      </c>
      <c r="C24" s="218" t="s">
        <v>793</v>
      </c>
      <c r="D24" s="217" t="s">
        <v>564</v>
      </c>
      <c r="E24" s="1122" t="s">
        <v>11</v>
      </c>
      <c r="F24" s="206" t="s">
        <v>13</v>
      </c>
      <c r="G24" s="207"/>
    </row>
    <row r="25" spans="2:7">
      <c r="B25" s="199">
        <f t="shared" si="0"/>
        <v>19</v>
      </c>
      <c r="C25" s="218" t="s">
        <v>25</v>
      </c>
      <c r="D25" s="205" t="s">
        <v>26</v>
      </c>
      <c r="E25" s="1122" t="s">
        <v>11</v>
      </c>
      <c r="F25" s="206" t="s">
        <v>13</v>
      </c>
      <c r="G25" s="207"/>
    </row>
    <row r="26" spans="2:7">
      <c r="B26" s="199">
        <f t="shared" si="0"/>
        <v>20</v>
      </c>
      <c r="C26" s="220" t="s">
        <v>794</v>
      </c>
      <c r="D26" s="208" t="s">
        <v>27</v>
      </c>
      <c r="E26" s="1121" t="s">
        <v>11</v>
      </c>
      <c r="F26" s="209" t="s">
        <v>12</v>
      </c>
      <c r="G26" s="210" t="s">
        <v>13</v>
      </c>
    </row>
    <row r="27" spans="2:7">
      <c r="B27" s="199">
        <f t="shared" si="0"/>
        <v>21</v>
      </c>
      <c r="C27" s="218" t="s">
        <v>795</v>
      </c>
      <c r="D27" s="205" t="s">
        <v>28</v>
      </c>
      <c r="E27" s="1122" t="s">
        <v>11</v>
      </c>
      <c r="F27" s="206" t="s">
        <v>13</v>
      </c>
      <c r="G27" s="207"/>
    </row>
    <row r="28" spans="2:7">
      <c r="B28" s="199">
        <f t="shared" si="0"/>
        <v>22</v>
      </c>
      <c r="C28" s="218" t="s">
        <v>796</v>
      </c>
      <c r="D28" s="217" t="s">
        <v>797</v>
      </c>
      <c r="E28" s="1122" t="s">
        <v>11</v>
      </c>
      <c r="F28" s="206" t="s">
        <v>12</v>
      </c>
      <c r="G28" s="207" t="s">
        <v>13</v>
      </c>
    </row>
    <row r="29" spans="2:7">
      <c r="B29" s="199">
        <f t="shared" si="0"/>
        <v>23</v>
      </c>
      <c r="C29" s="218" t="s">
        <v>703</v>
      </c>
      <c r="D29" s="217" t="s">
        <v>798</v>
      </c>
      <c r="E29" s="1122" t="s">
        <v>11</v>
      </c>
      <c r="F29" s="206" t="s">
        <v>12</v>
      </c>
      <c r="G29" s="207" t="s">
        <v>13</v>
      </c>
    </row>
    <row r="30" spans="2:7">
      <c r="B30" s="199">
        <f t="shared" si="0"/>
        <v>24</v>
      </c>
      <c r="C30" s="218" t="s">
        <v>771</v>
      </c>
      <c r="D30" s="217" t="s">
        <v>801</v>
      </c>
      <c r="E30" s="1122" t="s">
        <v>11</v>
      </c>
      <c r="F30" s="206" t="s">
        <v>12</v>
      </c>
      <c r="G30" s="207" t="s">
        <v>13</v>
      </c>
    </row>
    <row r="31" spans="2:7">
      <c r="B31" s="199">
        <f t="shared" si="0"/>
        <v>25</v>
      </c>
      <c r="C31" s="220" t="s">
        <v>802</v>
      </c>
      <c r="D31" s="219" t="s">
        <v>482</v>
      </c>
      <c r="E31" s="1121" t="s">
        <v>11</v>
      </c>
      <c r="F31" s="209" t="s">
        <v>13</v>
      </c>
      <c r="G31" s="210"/>
    </row>
    <row r="32" spans="2:7">
      <c r="B32" s="199">
        <f t="shared" si="0"/>
        <v>26</v>
      </c>
      <c r="C32" s="220" t="s">
        <v>803</v>
      </c>
      <c r="D32" s="219" t="s">
        <v>816</v>
      </c>
      <c r="E32" s="1121" t="s">
        <v>11</v>
      </c>
      <c r="F32" s="209" t="s">
        <v>13</v>
      </c>
      <c r="G32" s="210"/>
    </row>
    <row r="33" spans="2:7">
      <c r="B33" s="199">
        <f t="shared" si="0"/>
        <v>27</v>
      </c>
      <c r="C33" s="220" t="s">
        <v>804</v>
      </c>
      <c r="D33" s="219" t="s">
        <v>905</v>
      </c>
      <c r="E33" s="1121" t="s">
        <v>480</v>
      </c>
      <c r="F33" s="209" t="s">
        <v>13</v>
      </c>
      <c r="G33" s="210"/>
    </row>
    <row r="34" spans="2:7">
      <c r="B34" s="199">
        <f t="shared" si="0"/>
        <v>28</v>
      </c>
      <c r="C34" s="220" t="s">
        <v>805</v>
      </c>
      <c r="D34" s="219" t="s">
        <v>906</v>
      </c>
      <c r="E34" s="1121" t="s">
        <v>587</v>
      </c>
      <c r="F34" s="209" t="s">
        <v>13</v>
      </c>
      <c r="G34" s="210"/>
    </row>
    <row r="35" spans="2:7">
      <c r="B35" s="199">
        <f t="shared" si="0"/>
        <v>29</v>
      </c>
      <c r="C35" s="220" t="s">
        <v>806</v>
      </c>
      <c r="D35" s="219" t="s">
        <v>907</v>
      </c>
      <c r="E35" s="1121" t="s">
        <v>587</v>
      </c>
      <c r="F35" s="209" t="s">
        <v>13</v>
      </c>
      <c r="G35" s="210"/>
    </row>
    <row r="36" spans="2:7">
      <c r="B36" s="199">
        <f t="shared" si="0"/>
        <v>30</v>
      </c>
      <c r="C36" s="220" t="s">
        <v>807</v>
      </c>
      <c r="D36" s="219" t="s">
        <v>908</v>
      </c>
      <c r="E36" s="1121" t="s">
        <v>587</v>
      </c>
      <c r="F36" s="209" t="s">
        <v>13</v>
      </c>
      <c r="G36" s="210"/>
    </row>
    <row r="37" spans="2:7">
      <c r="B37" s="199">
        <f t="shared" si="0"/>
        <v>31</v>
      </c>
      <c r="C37" s="220" t="s">
        <v>932</v>
      </c>
      <c r="D37" s="219" t="s">
        <v>685</v>
      </c>
      <c r="E37" s="1121" t="s">
        <v>11</v>
      </c>
      <c r="F37" s="209"/>
      <c r="G37" s="451" t="s">
        <v>13</v>
      </c>
    </row>
    <row r="38" spans="2:7">
      <c r="B38" s="199">
        <f t="shared" si="0"/>
        <v>32</v>
      </c>
      <c r="C38" s="220" t="s">
        <v>933</v>
      </c>
      <c r="D38" s="219" t="s">
        <v>686</v>
      </c>
      <c r="E38" s="1121" t="s">
        <v>11</v>
      </c>
      <c r="F38" s="209"/>
      <c r="G38" s="451" t="s">
        <v>13</v>
      </c>
    </row>
    <row r="39" spans="2:7">
      <c r="B39" s="199">
        <f t="shared" si="0"/>
        <v>33</v>
      </c>
      <c r="C39" s="220" t="s">
        <v>808</v>
      </c>
      <c r="D39" s="219" t="s">
        <v>909</v>
      </c>
      <c r="E39" s="1121" t="s">
        <v>30</v>
      </c>
      <c r="F39" s="209" t="s">
        <v>13</v>
      </c>
      <c r="G39" s="210"/>
    </row>
    <row r="40" spans="2:7">
      <c r="B40" s="199">
        <f t="shared" si="0"/>
        <v>34</v>
      </c>
      <c r="C40" s="220" t="s">
        <v>809</v>
      </c>
      <c r="D40" s="219" t="s">
        <v>910</v>
      </c>
      <c r="E40" s="1121" t="s">
        <v>480</v>
      </c>
      <c r="F40" s="209" t="s">
        <v>13</v>
      </c>
      <c r="G40" s="210"/>
    </row>
    <row r="41" spans="2:7">
      <c r="B41" s="199">
        <f t="shared" si="0"/>
        <v>35</v>
      </c>
      <c r="C41" s="220" t="s">
        <v>810</v>
      </c>
      <c r="D41" s="219" t="s">
        <v>911</v>
      </c>
      <c r="E41" s="1121" t="s">
        <v>480</v>
      </c>
      <c r="F41" s="209" t="s">
        <v>13</v>
      </c>
      <c r="G41" s="210"/>
    </row>
    <row r="42" spans="2:7">
      <c r="B42" s="199">
        <f t="shared" si="0"/>
        <v>36</v>
      </c>
      <c r="C42" s="220" t="s">
        <v>811</v>
      </c>
      <c r="D42" s="219" t="s">
        <v>912</v>
      </c>
      <c r="E42" s="1121" t="s">
        <v>480</v>
      </c>
      <c r="F42" s="209" t="s">
        <v>13</v>
      </c>
      <c r="G42" s="210"/>
    </row>
    <row r="43" spans="2:7">
      <c r="B43" s="199">
        <f t="shared" si="0"/>
        <v>37</v>
      </c>
      <c r="C43" s="220" t="s">
        <v>818</v>
      </c>
      <c r="D43" s="219" t="s">
        <v>913</v>
      </c>
      <c r="E43" s="1121" t="s">
        <v>959</v>
      </c>
      <c r="F43" s="209" t="s">
        <v>13</v>
      </c>
      <c r="G43" s="210"/>
    </row>
    <row r="44" spans="2:7">
      <c r="B44" s="199">
        <f t="shared" si="0"/>
        <v>38</v>
      </c>
      <c r="C44" s="220" t="s">
        <v>819</v>
      </c>
      <c r="D44" s="219" t="s">
        <v>914</v>
      </c>
      <c r="E44" s="1121" t="s">
        <v>30</v>
      </c>
      <c r="F44" s="209" t="s">
        <v>13</v>
      </c>
      <c r="G44" s="210"/>
    </row>
    <row r="45" spans="2:7">
      <c r="B45" s="199">
        <f t="shared" si="0"/>
        <v>39</v>
      </c>
      <c r="C45" s="220" t="s">
        <v>812</v>
      </c>
      <c r="D45" s="208" t="s">
        <v>31</v>
      </c>
      <c r="E45" s="1121" t="s">
        <v>30</v>
      </c>
      <c r="F45" s="209" t="s">
        <v>13</v>
      </c>
      <c r="G45" s="210"/>
    </row>
    <row r="46" spans="2:7">
      <c r="B46" s="199">
        <f t="shared" si="0"/>
        <v>40</v>
      </c>
      <c r="C46" s="220" t="s">
        <v>812</v>
      </c>
      <c r="D46" s="219" t="s">
        <v>724</v>
      </c>
      <c r="E46" s="1121" t="s">
        <v>30</v>
      </c>
      <c r="F46" s="209" t="s">
        <v>13</v>
      </c>
      <c r="G46" s="210"/>
    </row>
    <row r="47" spans="2:7">
      <c r="B47" s="199">
        <f t="shared" si="0"/>
        <v>41</v>
      </c>
      <c r="C47" s="220" t="s">
        <v>812</v>
      </c>
      <c r="D47" s="219" t="s">
        <v>820</v>
      </c>
      <c r="E47" s="1121" t="s">
        <v>30</v>
      </c>
      <c r="F47" s="209" t="s">
        <v>13</v>
      </c>
      <c r="G47" s="210"/>
    </row>
    <row r="48" spans="2:7">
      <c r="B48" s="199">
        <f t="shared" si="0"/>
        <v>42</v>
      </c>
      <c r="C48" s="220" t="s">
        <v>821</v>
      </c>
      <c r="D48" s="219" t="s">
        <v>481</v>
      </c>
      <c r="E48" s="1121" t="s">
        <v>11</v>
      </c>
      <c r="F48" s="209"/>
      <c r="G48" s="210" t="s">
        <v>13</v>
      </c>
    </row>
    <row r="49" spans="2:7">
      <c r="B49" s="199">
        <f t="shared" si="0"/>
        <v>43</v>
      </c>
      <c r="C49" s="220" t="s">
        <v>813</v>
      </c>
      <c r="D49" s="219" t="s">
        <v>822</v>
      </c>
      <c r="E49" s="1121" t="s">
        <v>11</v>
      </c>
      <c r="F49" s="209" t="s">
        <v>13</v>
      </c>
      <c r="G49" s="210"/>
    </row>
    <row r="50" spans="2:7">
      <c r="B50" s="199">
        <f t="shared" si="0"/>
        <v>44</v>
      </c>
      <c r="C50" s="220" t="s">
        <v>823</v>
      </c>
      <c r="D50" s="196" t="s">
        <v>817</v>
      </c>
      <c r="E50" s="1121" t="s">
        <v>480</v>
      </c>
      <c r="F50" s="209" t="s">
        <v>13</v>
      </c>
      <c r="G50" s="210"/>
    </row>
    <row r="51" spans="2:7">
      <c r="B51" s="199">
        <f t="shared" si="0"/>
        <v>45</v>
      </c>
      <c r="C51" s="220" t="s">
        <v>824</v>
      </c>
      <c r="D51" s="219" t="s">
        <v>497</v>
      </c>
      <c r="E51" s="1121" t="s">
        <v>11</v>
      </c>
      <c r="F51" s="209"/>
      <c r="G51" s="210" t="s">
        <v>13</v>
      </c>
    </row>
    <row r="52" spans="2:7">
      <c r="B52" s="199">
        <f t="shared" si="0"/>
        <v>46</v>
      </c>
      <c r="C52" s="220" t="s">
        <v>825</v>
      </c>
      <c r="D52" s="208" t="s">
        <v>32</v>
      </c>
      <c r="E52" s="1121" t="s">
        <v>11</v>
      </c>
      <c r="F52" s="209"/>
      <c r="G52" s="210" t="s">
        <v>13</v>
      </c>
    </row>
    <row r="53" spans="2:7">
      <c r="B53" s="199">
        <f t="shared" si="0"/>
        <v>47</v>
      </c>
      <c r="C53" s="220" t="s">
        <v>826</v>
      </c>
      <c r="D53" s="312" t="s">
        <v>903</v>
      </c>
      <c r="E53" s="1121" t="s">
        <v>480</v>
      </c>
      <c r="F53" s="209" t="s">
        <v>13</v>
      </c>
      <c r="G53" s="210"/>
    </row>
    <row r="54" spans="2:7">
      <c r="B54" s="199">
        <f t="shared" si="0"/>
        <v>48</v>
      </c>
      <c r="C54" s="220" t="s">
        <v>904</v>
      </c>
      <c r="D54" s="219" t="s">
        <v>588</v>
      </c>
      <c r="E54" s="1121" t="s">
        <v>11</v>
      </c>
      <c r="F54" s="209"/>
      <c r="G54" s="451" t="s">
        <v>13</v>
      </c>
    </row>
    <row r="55" spans="2:7">
      <c r="B55" s="199">
        <f t="shared" si="0"/>
        <v>49</v>
      </c>
      <c r="C55" s="220" t="s">
        <v>814</v>
      </c>
      <c r="D55" s="312" t="s">
        <v>915</v>
      </c>
      <c r="E55" s="1121" t="s">
        <v>480</v>
      </c>
      <c r="F55" s="209" t="s">
        <v>13</v>
      </c>
      <c r="G55" s="210"/>
    </row>
    <row r="56" spans="2:7">
      <c r="B56" s="199">
        <f t="shared" si="0"/>
        <v>50</v>
      </c>
      <c r="C56" s="220" t="s">
        <v>934</v>
      </c>
      <c r="D56" s="208" t="s">
        <v>33</v>
      </c>
      <c r="E56" s="1121" t="s">
        <v>11</v>
      </c>
      <c r="F56" s="209"/>
      <c r="G56" s="210" t="s">
        <v>13</v>
      </c>
    </row>
    <row r="57" spans="2:7">
      <c r="B57" s="199">
        <f t="shared" si="0"/>
        <v>51</v>
      </c>
      <c r="C57" s="220" t="s">
        <v>935</v>
      </c>
      <c r="D57" s="219" t="s">
        <v>737</v>
      </c>
      <c r="E57" s="1121" t="s">
        <v>11</v>
      </c>
      <c r="F57" s="209"/>
      <c r="G57" s="210" t="s">
        <v>13</v>
      </c>
    </row>
    <row r="58" spans="2:7">
      <c r="B58" s="199">
        <f t="shared" si="0"/>
        <v>52</v>
      </c>
      <c r="C58" s="220" t="s">
        <v>833</v>
      </c>
      <c r="D58" s="219" t="s">
        <v>916</v>
      </c>
      <c r="E58" s="1121" t="s">
        <v>11</v>
      </c>
      <c r="F58" s="209" t="s">
        <v>13</v>
      </c>
      <c r="G58" s="210"/>
    </row>
    <row r="59" spans="2:7">
      <c r="B59" s="199">
        <f t="shared" si="0"/>
        <v>53</v>
      </c>
      <c r="C59" s="220" t="s">
        <v>834</v>
      </c>
      <c r="D59" s="219" t="s">
        <v>917</v>
      </c>
      <c r="E59" s="1121" t="s">
        <v>480</v>
      </c>
      <c r="F59" s="209" t="s">
        <v>13</v>
      </c>
      <c r="G59" s="210"/>
    </row>
    <row r="60" spans="2:7">
      <c r="B60" s="199">
        <f t="shared" si="0"/>
        <v>54</v>
      </c>
      <c r="C60" s="220" t="s">
        <v>815</v>
      </c>
      <c r="D60" s="219" t="s">
        <v>918</v>
      </c>
      <c r="E60" s="1121" t="s">
        <v>587</v>
      </c>
      <c r="F60" s="209" t="s">
        <v>13</v>
      </c>
      <c r="G60" s="210"/>
    </row>
    <row r="61" spans="2:7">
      <c r="B61" s="199">
        <f t="shared" si="0"/>
        <v>55</v>
      </c>
      <c r="C61" s="220" t="s">
        <v>835</v>
      </c>
      <c r="D61" s="219" t="s">
        <v>919</v>
      </c>
      <c r="E61" s="1121" t="s">
        <v>30</v>
      </c>
      <c r="F61" s="209" t="s">
        <v>13</v>
      </c>
      <c r="G61" s="210"/>
    </row>
    <row r="62" spans="2:7">
      <c r="B62" s="199">
        <f t="shared" si="0"/>
        <v>56</v>
      </c>
      <c r="C62" s="204" t="s">
        <v>29</v>
      </c>
      <c r="D62" s="217" t="s">
        <v>483</v>
      </c>
      <c r="E62" s="1122" t="s">
        <v>11</v>
      </c>
      <c r="F62" s="206" t="s">
        <v>34</v>
      </c>
      <c r="G62" s="207"/>
    </row>
    <row r="63" spans="2:7">
      <c r="B63" s="199">
        <f t="shared" si="0"/>
        <v>57</v>
      </c>
      <c r="C63" s="218" t="s">
        <v>920</v>
      </c>
      <c r="D63" s="217" t="s">
        <v>950</v>
      </c>
      <c r="E63" s="1122" t="s">
        <v>11</v>
      </c>
      <c r="F63" s="206" t="s">
        <v>13</v>
      </c>
      <c r="G63" s="207"/>
    </row>
    <row r="64" spans="2:7">
      <c r="B64" s="199">
        <f t="shared" si="0"/>
        <v>58</v>
      </c>
      <c r="C64" s="218" t="s">
        <v>921</v>
      </c>
      <c r="D64" s="238" t="s">
        <v>831</v>
      </c>
      <c r="E64" s="1122" t="s">
        <v>480</v>
      </c>
      <c r="F64" s="206" t="s">
        <v>13</v>
      </c>
      <c r="G64" s="210"/>
    </row>
    <row r="65" spans="2:7">
      <c r="B65" s="199">
        <f t="shared" si="0"/>
        <v>59</v>
      </c>
      <c r="C65" s="218" t="s">
        <v>922</v>
      </c>
      <c r="D65" s="238" t="s">
        <v>832</v>
      </c>
      <c r="E65" s="1122" t="s">
        <v>480</v>
      </c>
      <c r="F65" s="206" t="s">
        <v>13</v>
      </c>
      <c r="G65" s="210"/>
    </row>
    <row r="66" spans="2:7">
      <c r="B66" s="199">
        <f t="shared" si="0"/>
        <v>60</v>
      </c>
      <c r="C66" s="204" t="s">
        <v>827</v>
      </c>
      <c r="D66" s="217" t="s">
        <v>838</v>
      </c>
      <c r="E66" s="1122" t="s">
        <v>11</v>
      </c>
      <c r="F66" s="206" t="s">
        <v>34</v>
      </c>
      <c r="G66" s="207"/>
    </row>
    <row r="67" spans="2:7">
      <c r="B67" s="199">
        <f t="shared" si="0"/>
        <v>61</v>
      </c>
      <c r="C67" s="218" t="s">
        <v>828</v>
      </c>
      <c r="D67" s="312" t="s">
        <v>923</v>
      </c>
      <c r="E67" s="1122" t="s">
        <v>959</v>
      </c>
      <c r="F67" s="206" t="s">
        <v>34</v>
      </c>
      <c r="G67" s="207"/>
    </row>
    <row r="68" spans="2:7">
      <c r="B68" s="199">
        <f t="shared" si="0"/>
        <v>62</v>
      </c>
      <c r="C68" s="218" t="s">
        <v>829</v>
      </c>
      <c r="D68" s="217" t="s">
        <v>37</v>
      </c>
      <c r="E68" s="1122" t="s">
        <v>11</v>
      </c>
      <c r="F68" s="206"/>
      <c r="G68" s="207" t="s">
        <v>34</v>
      </c>
    </row>
    <row r="69" spans="2:7">
      <c r="B69" s="199">
        <f t="shared" si="0"/>
        <v>63</v>
      </c>
      <c r="C69" s="237" t="s">
        <v>830</v>
      </c>
      <c r="D69" s="238" t="s">
        <v>38</v>
      </c>
      <c r="E69" s="1121" t="s">
        <v>11</v>
      </c>
      <c r="F69" s="209"/>
      <c r="G69" s="210" t="s">
        <v>315</v>
      </c>
    </row>
    <row r="70" spans="2:7">
      <c r="B70" s="199">
        <f t="shared" si="0"/>
        <v>64</v>
      </c>
      <c r="C70" s="218" t="s">
        <v>924</v>
      </c>
      <c r="D70" s="217" t="s">
        <v>836</v>
      </c>
      <c r="E70" s="1122" t="s">
        <v>11</v>
      </c>
      <c r="F70" s="206" t="s">
        <v>34</v>
      </c>
      <c r="G70" s="207"/>
    </row>
    <row r="71" spans="2:7">
      <c r="B71" s="199">
        <f t="shared" si="0"/>
        <v>65</v>
      </c>
      <c r="C71" s="218" t="s">
        <v>925</v>
      </c>
      <c r="D71" s="312" t="s">
        <v>953</v>
      </c>
      <c r="E71" s="1122" t="s">
        <v>480</v>
      </c>
      <c r="F71" s="206" t="s">
        <v>34</v>
      </c>
      <c r="G71" s="207"/>
    </row>
    <row r="72" spans="2:7">
      <c r="B72" s="199">
        <f t="shared" si="0"/>
        <v>66</v>
      </c>
      <c r="C72" s="218" t="s">
        <v>926</v>
      </c>
      <c r="D72" s="205" t="s">
        <v>35</v>
      </c>
      <c r="E72" s="1122" t="s">
        <v>11</v>
      </c>
      <c r="F72" s="206"/>
      <c r="G72" s="207" t="s">
        <v>34</v>
      </c>
    </row>
    <row r="73" spans="2:7">
      <c r="B73" s="199">
        <f t="shared" ref="B73:B82" si="1">B72+1</f>
        <v>67</v>
      </c>
      <c r="C73" s="218" t="s">
        <v>927</v>
      </c>
      <c r="D73" s="205" t="s">
        <v>374</v>
      </c>
      <c r="E73" s="1122" t="s">
        <v>11</v>
      </c>
      <c r="F73" s="206"/>
      <c r="G73" s="207" t="s">
        <v>34</v>
      </c>
    </row>
    <row r="74" spans="2:7">
      <c r="B74" s="199">
        <f t="shared" si="1"/>
        <v>68</v>
      </c>
      <c r="C74" s="218" t="s">
        <v>928</v>
      </c>
      <c r="D74" s="217" t="s">
        <v>372</v>
      </c>
      <c r="E74" s="1122" t="s">
        <v>11</v>
      </c>
      <c r="F74" s="206"/>
      <c r="G74" s="207" t="s">
        <v>13</v>
      </c>
    </row>
    <row r="75" spans="2:7">
      <c r="B75" s="199">
        <f t="shared" si="1"/>
        <v>69</v>
      </c>
      <c r="C75" s="218" t="s">
        <v>929</v>
      </c>
      <c r="D75" s="217" t="s">
        <v>368</v>
      </c>
      <c r="E75" s="1122" t="s">
        <v>11</v>
      </c>
      <c r="F75" s="206"/>
      <c r="G75" s="207" t="s">
        <v>13</v>
      </c>
    </row>
    <row r="76" spans="2:7">
      <c r="B76" s="199">
        <f t="shared" si="1"/>
        <v>70</v>
      </c>
      <c r="C76" s="218" t="s">
        <v>930</v>
      </c>
      <c r="D76" s="217" t="s">
        <v>369</v>
      </c>
      <c r="E76" s="1122" t="s">
        <v>11</v>
      </c>
      <c r="F76" s="206"/>
      <c r="G76" s="207" t="s">
        <v>13</v>
      </c>
    </row>
    <row r="77" spans="2:7">
      <c r="B77" s="199">
        <f t="shared" si="1"/>
        <v>71</v>
      </c>
      <c r="C77" s="218" t="s">
        <v>931</v>
      </c>
      <c r="D77" s="217" t="s">
        <v>370</v>
      </c>
      <c r="E77" s="1122" t="s">
        <v>11</v>
      </c>
      <c r="F77" s="206"/>
      <c r="G77" s="207" t="s">
        <v>13</v>
      </c>
    </row>
    <row r="78" spans="2:7">
      <c r="B78" s="199">
        <f t="shared" si="1"/>
        <v>72</v>
      </c>
      <c r="C78" s="218" t="s">
        <v>936</v>
      </c>
      <c r="D78" s="205" t="s">
        <v>36</v>
      </c>
      <c r="E78" s="1122" t="s">
        <v>11</v>
      </c>
      <c r="F78" s="206"/>
      <c r="G78" s="207" t="s">
        <v>34</v>
      </c>
    </row>
    <row r="79" spans="2:7" s="312" customFormat="1">
      <c r="B79" s="199">
        <f t="shared" si="1"/>
        <v>73</v>
      </c>
      <c r="C79" s="218" t="s">
        <v>937</v>
      </c>
      <c r="D79" s="217" t="s">
        <v>837</v>
      </c>
      <c r="E79" s="1122" t="s">
        <v>484</v>
      </c>
      <c r="F79" s="1128" t="s">
        <v>485</v>
      </c>
      <c r="G79" s="1129"/>
    </row>
    <row r="80" spans="2:7">
      <c r="B80" s="199">
        <f t="shared" si="1"/>
        <v>74</v>
      </c>
      <c r="C80" s="218" t="s">
        <v>839</v>
      </c>
      <c r="D80" s="217" t="s">
        <v>371</v>
      </c>
      <c r="E80" s="1122" t="s">
        <v>11</v>
      </c>
      <c r="F80" s="206" t="s">
        <v>34</v>
      </c>
      <c r="G80" s="207"/>
    </row>
    <row r="81" spans="2:7">
      <c r="B81" s="199">
        <f t="shared" si="1"/>
        <v>75</v>
      </c>
      <c r="C81" s="218" t="s">
        <v>840</v>
      </c>
      <c r="D81" s="205" t="s">
        <v>39</v>
      </c>
      <c r="E81" s="1122" t="s">
        <v>11</v>
      </c>
      <c r="F81" s="206" t="s">
        <v>34</v>
      </c>
      <c r="G81" s="207"/>
    </row>
    <row r="82" spans="2:7">
      <c r="B82" s="199">
        <f t="shared" si="1"/>
        <v>76</v>
      </c>
      <c r="C82" s="218" t="s">
        <v>841</v>
      </c>
      <c r="D82" s="205" t="s">
        <v>40</v>
      </c>
      <c r="E82" s="1122" t="s">
        <v>486</v>
      </c>
      <c r="F82" s="206" t="s">
        <v>34</v>
      </c>
      <c r="G82" s="207"/>
    </row>
    <row r="83" spans="2:7">
      <c r="B83" s="211">
        <f t="shared" ref="B83" si="2">B82+1</f>
        <v>77</v>
      </c>
      <c r="C83" s="1017" t="s">
        <v>842</v>
      </c>
      <c r="D83" s="212" t="s">
        <v>41</v>
      </c>
      <c r="E83" s="1123" t="s">
        <v>11</v>
      </c>
      <c r="F83" s="213" t="s">
        <v>34</v>
      </c>
      <c r="G83" s="214"/>
    </row>
    <row r="84" spans="2:7">
      <c r="B84" s="196" t="s">
        <v>42</v>
      </c>
    </row>
  </sheetData>
  <mergeCells count="6">
    <mergeCell ref="F79:G79"/>
    <mergeCell ref="F5:G5"/>
    <mergeCell ref="B5:B6"/>
    <mergeCell ref="C5:C6"/>
    <mergeCell ref="D5:D6"/>
    <mergeCell ref="E5:E6"/>
  </mergeCells>
  <phoneticPr fontId="26"/>
  <printOptions horizontalCentered="1"/>
  <pageMargins left="0.59055118110236227" right="0.59055118110236227" top="0.59055118110236227" bottom="0.39370078740157483" header="0.31496062992125984" footer="0.31496062992125984"/>
  <pageSetup paperSize="8"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26"/>
  <sheetViews>
    <sheetView workbookViewId="0">
      <selection activeCell="J37" sqref="J37"/>
    </sheetView>
  </sheetViews>
  <sheetFormatPr defaultColWidth="9" defaultRowHeight="12"/>
  <cols>
    <col min="1" max="1" width="2.25" style="625" customWidth="1"/>
    <col min="2" max="2" width="3.75" style="625" customWidth="1"/>
    <col min="3" max="3" width="25.625" style="625" customWidth="1"/>
    <col min="4" max="5" width="25" style="625" customWidth="1"/>
    <col min="6" max="7" width="15.625" style="625" customWidth="1"/>
    <col min="8" max="8" width="2.125" style="625" customWidth="1"/>
    <col min="9" max="12" width="13.625" style="625" customWidth="1"/>
    <col min="13" max="16384" width="9" style="625"/>
  </cols>
  <sheetData>
    <row r="1" spans="1:15" s="609" customFormat="1" ht="20.100000000000001" customHeight="1">
      <c r="B1" s="1617" t="s">
        <v>940</v>
      </c>
      <c r="C1" s="1205"/>
      <c r="D1" s="1205"/>
      <c r="E1" s="1205"/>
      <c r="F1" s="1205"/>
      <c r="G1" s="1205"/>
      <c r="H1" s="558"/>
      <c r="I1" s="633"/>
      <c r="J1" s="633"/>
      <c r="K1" s="633"/>
      <c r="L1" s="633"/>
    </row>
    <row r="2" spans="1:15" s="609" customFormat="1" ht="9.9499999999999993" customHeight="1">
      <c r="B2" s="634"/>
      <c r="C2" s="633"/>
      <c r="D2" s="633"/>
      <c r="E2" s="633"/>
      <c r="F2" s="635"/>
      <c r="G2" s="636"/>
      <c r="H2" s="633"/>
      <c r="I2" s="633"/>
    </row>
    <row r="3" spans="1:15" s="609" customFormat="1" ht="20.100000000000001" customHeight="1">
      <c r="B3" s="1261" t="s">
        <v>375</v>
      </c>
      <c r="C3" s="1226"/>
      <c r="D3" s="1226"/>
      <c r="E3" s="1226"/>
      <c r="F3" s="1226"/>
      <c r="G3" s="1226"/>
      <c r="H3" s="637"/>
      <c r="I3" s="548"/>
      <c r="J3" s="548"/>
      <c r="K3" s="548"/>
      <c r="L3" s="548"/>
      <c r="M3" s="638"/>
      <c r="N3" s="638"/>
      <c r="O3" s="638"/>
    </row>
    <row r="4" spans="1:15" s="609" customFormat="1" ht="8.25" customHeight="1">
      <c r="A4" s="639"/>
      <c r="B4" s="640"/>
      <c r="C4" s="640"/>
      <c r="D4" s="640"/>
      <c r="E4" s="640"/>
      <c r="F4" s="640"/>
      <c r="G4" s="640"/>
      <c r="H4" s="640"/>
      <c r="I4" s="548"/>
      <c r="J4" s="548"/>
      <c r="K4" s="548"/>
      <c r="L4" s="548"/>
      <c r="M4" s="638"/>
      <c r="N4" s="638"/>
      <c r="O4" s="638"/>
    </row>
    <row r="5" spans="1:15" s="644" customFormat="1" ht="20.100000000000001" customHeight="1" thickBot="1">
      <c r="A5" s="641"/>
      <c r="B5" s="642" t="s">
        <v>719</v>
      </c>
      <c r="C5" s="642"/>
      <c r="D5" s="631"/>
      <c r="E5" s="631"/>
      <c r="F5" s="643"/>
      <c r="G5" s="643"/>
    </row>
    <row r="6" spans="1:15" s="644" customFormat="1" ht="20.100000000000001" customHeight="1">
      <c r="A6" s="641"/>
      <c r="B6" s="1618" t="s">
        <v>352</v>
      </c>
      <c r="C6" s="1619"/>
      <c r="D6" s="1622" t="s">
        <v>113</v>
      </c>
      <c r="E6" s="1624" t="s">
        <v>669</v>
      </c>
      <c r="F6" s="1626" t="s">
        <v>114</v>
      </c>
      <c r="G6" s="1627"/>
    </row>
    <row r="7" spans="1:15" s="644" customFormat="1" ht="20.100000000000001" customHeight="1" thickBot="1">
      <c r="A7" s="641"/>
      <c r="B7" s="1620"/>
      <c r="C7" s="1621"/>
      <c r="D7" s="1623"/>
      <c r="E7" s="1625"/>
      <c r="F7" s="645" t="s">
        <v>353</v>
      </c>
      <c r="G7" s="646" t="s">
        <v>354</v>
      </c>
    </row>
    <row r="8" spans="1:15" s="644" customFormat="1" ht="20.100000000000001" customHeight="1">
      <c r="A8" s="641"/>
      <c r="B8" s="1609"/>
      <c r="C8" s="1610"/>
      <c r="D8" s="647"/>
      <c r="E8" s="648"/>
      <c r="F8" s="649"/>
      <c r="G8" s="1611">
        <f>SUM(F8:F14)</f>
        <v>0</v>
      </c>
    </row>
    <row r="9" spans="1:15" s="644" customFormat="1" ht="20.100000000000001" customHeight="1">
      <c r="A9" s="641"/>
      <c r="B9" s="1613"/>
      <c r="C9" s="1614"/>
      <c r="D9" s="650"/>
      <c r="E9" s="651"/>
      <c r="F9" s="652"/>
      <c r="G9" s="1611"/>
    </row>
    <row r="10" spans="1:15" s="644" customFormat="1" ht="20.100000000000001" customHeight="1">
      <c r="A10" s="641"/>
      <c r="B10" s="1613"/>
      <c r="C10" s="1614"/>
      <c r="D10" s="650"/>
      <c r="E10" s="651"/>
      <c r="F10" s="652"/>
      <c r="G10" s="1611"/>
    </row>
    <row r="11" spans="1:15" s="644" customFormat="1" ht="20.100000000000001" customHeight="1">
      <c r="A11" s="641"/>
      <c r="B11" s="1613"/>
      <c r="C11" s="1614"/>
      <c r="D11" s="650"/>
      <c r="E11" s="651"/>
      <c r="F11" s="652"/>
      <c r="G11" s="1611"/>
    </row>
    <row r="12" spans="1:15" s="644" customFormat="1" ht="20.100000000000001" customHeight="1">
      <c r="A12" s="641"/>
      <c r="B12" s="1613"/>
      <c r="C12" s="1614"/>
      <c r="D12" s="650"/>
      <c r="E12" s="651"/>
      <c r="F12" s="652"/>
      <c r="G12" s="1611"/>
    </row>
    <row r="13" spans="1:15" s="644" customFormat="1" ht="20.100000000000001" customHeight="1">
      <c r="A13" s="641"/>
      <c r="B13" s="1613"/>
      <c r="C13" s="1614"/>
      <c r="D13" s="650"/>
      <c r="E13" s="651"/>
      <c r="F13" s="652"/>
      <c r="G13" s="1611"/>
    </row>
    <row r="14" spans="1:15" s="644" customFormat="1" ht="20.100000000000001" customHeight="1" thickBot="1">
      <c r="A14" s="641"/>
      <c r="B14" s="1615"/>
      <c r="C14" s="1616"/>
      <c r="D14" s="653"/>
      <c r="E14" s="654"/>
      <c r="F14" s="655"/>
      <c r="G14" s="1612"/>
    </row>
    <row r="15" spans="1:15" ht="23.25" customHeight="1"/>
    <row r="16" spans="1:15" ht="13.5" customHeight="1">
      <c r="B16" s="622" t="s">
        <v>55</v>
      </c>
      <c r="C16" s="1596" t="s">
        <v>412</v>
      </c>
      <c r="D16" s="1607"/>
      <c r="E16" s="1607"/>
      <c r="F16" s="1607"/>
      <c r="G16" s="1607"/>
    </row>
    <row r="17" spans="2:7" ht="13.5" customHeight="1">
      <c r="B17" s="622" t="s">
        <v>56</v>
      </c>
      <c r="C17" s="1596" t="s">
        <v>466</v>
      </c>
      <c r="D17" s="1607"/>
      <c r="E17" s="1607"/>
      <c r="F17" s="1607"/>
      <c r="G17" s="1607"/>
    </row>
    <row r="18" spans="2:7" ht="13.5" customHeight="1">
      <c r="B18" s="622" t="s">
        <v>197</v>
      </c>
      <c r="C18" s="1600" t="s">
        <v>467</v>
      </c>
      <c r="D18" s="1607"/>
      <c r="E18" s="1607"/>
      <c r="F18" s="1607"/>
      <c r="G18" s="1607"/>
    </row>
    <row r="19" spans="2:7" ht="13.5" customHeight="1">
      <c r="B19" s="622" t="s">
        <v>198</v>
      </c>
      <c r="C19" s="1596" t="s">
        <v>468</v>
      </c>
      <c r="D19" s="1607"/>
      <c r="E19" s="1607"/>
      <c r="F19" s="1607"/>
      <c r="G19" s="1607"/>
    </row>
    <row r="20" spans="2:7" ht="24" customHeight="1">
      <c r="B20" s="622" t="s">
        <v>195</v>
      </c>
      <c r="C20" s="1601" t="s">
        <v>766</v>
      </c>
      <c r="D20" s="1596"/>
      <c r="E20" s="1596"/>
      <c r="F20" s="1596"/>
      <c r="G20" s="1596"/>
    </row>
    <row r="21" spans="2:7" ht="24" customHeight="1">
      <c r="B21" s="622" t="s">
        <v>196</v>
      </c>
      <c r="C21" s="1608" t="s">
        <v>522</v>
      </c>
      <c r="D21" s="1601"/>
      <c r="E21" s="1601"/>
      <c r="F21" s="1601"/>
      <c r="G21" s="1601"/>
    </row>
    <row r="22" spans="2:7" ht="13.5" customHeight="1">
      <c r="B22" s="622" t="s">
        <v>199</v>
      </c>
      <c r="C22" s="1601" t="s">
        <v>949</v>
      </c>
      <c r="D22" s="1602"/>
      <c r="E22" s="1602"/>
      <c r="F22" s="1602"/>
      <c r="G22" s="1602"/>
    </row>
    <row r="23" spans="2:7" ht="8.25" customHeight="1" thickBot="1"/>
    <row r="24" spans="2:7">
      <c r="F24" s="1603" t="s">
        <v>249</v>
      </c>
      <c r="G24" s="1604"/>
    </row>
    <row r="25" spans="2:7" ht="12.75" thickBot="1">
      <c r="F25" s="1605"/>
      <c r="G25" s="1606"/>
    </row>
    <row r="26" spans="2:7" ht="8.25" customHeight="1"/>
  </sheetData>
  <mergeCells count="22">
    <mergeCell ref="B1:G1"/>
    <mergeCell ref="B3:G3"/>
    <mergeCell ref="B6:C7"/>
    <mergeCell ref="D6:D7"/>
    <mergeCell ref="E6:E7"/>
    <mergeCell ref="F6:G6"/>
    <mergeCell ref="B8:C8"/>
    <mergeCell ref="G8:G14"/>
    <mergeCell ref="B9:C9"/>
    <mergeCell ref="B10:C10"/>
    <mergeCell ref="B11:C11"/>
    <mergeCell ref="B12:C12"/>
    <mergeCell ref="B13:C13"/>
    <mergeCell ref="B14:C14"/>
    <mergeCell ref="C22:G22"/>
    <mergeCell ref="F24:G25"/>
    <mergeCell ref="C16:G16"/>
    <mergeCell ref="C17:G17"/>
    <mergeCell ref="C18:G18"/>
    <mergeCell ref="C19:G19"/>
    <mergeCell ref="C20:G20"/>
    <mergeCell ref="C21:G21"/>
  </mergeCells>
  <phoneticPr fontId="26"/>
  <printOptions horizontalCentered="1"/>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26"/>
  <sheetViews>
    <sheetView workbookViewId="0">
      <selection activeCell="B3" sqref="B3:G3"/>
    </sheetView>
  </sheetViews>
  <sheetFormatPr defaultColWidth="9" defaultRowHeight="12"/>
  <cols>
    <col min="1" max="1" width="2.25" style="625" customWidth="1"/>
    <col min="2" max="2" width="3.75" style="625" customWidth="1"/>
    <col min="3" max="3" width="25.625" style="625" customWidth="1"/>
    <col min="4" max="5" width="25" style="625" customWidth="1"/>
    <col min="6" max="7" width="15.625" style="625" customWidth="1"/>
    <col min="8" max="8" width="2.125" style="625" customWidth="1"/>
    <col min="9" max="12" width="13.625" style="625" customWidth="1"/>
    <col min="13" max="16384" width="9" style="625"/>
  </cols>
  <sheetData>
    <row r="1" spans="1:15" s="609" customFormat="1" ht="20.100000000000001" customHeight="1">
      <c r="B1" s="1617" t="s">
        <v>941</v>
      </c>
      <c r="C1" s="1205"/>
      <c r="D1" s="1205"/>
      <c r="E1" s="1205"/>
      <c r="F1" s="1205"/>
      <c r="G1" s="1205"/>
      <c r="H1" s="947"/>
      <c r="I1" s="633"/>
      <c r="J1" s="633"/>
      <c r="K1" s="633"/>
      <c r="L1" s="633"/>
    </row>
    <row r="2" spans="1:15" s="609" customFormat="1" ht="9.9499999999999993" customHeight="1">
      <c r="B2" s="634"/>
      <c r="C2" s="633"/>
      <c r="D2" s="633"/>
      <c r="E2" s="633"/>
      <c r="F2" s="635"/>
      <c r="G2" s="938"/>
      <c r="H2" s="633"/>
      <c r="I2" s="633"/>
    </row>
    <row r="3" spans="1:15" s="609" customFormat="1" ht="20.100000000000001" customHeight="1">
      <c r="B3" s="1261" t="s">
        <v>373</v>
      </c>
      <c r="C3" s="1226"/>
      <c r="D3" s="1226"/>
      <c r="E3" s="1226"/>
      <c r="F3" s="1226"/>
      <c r="G3" s="1226"/>
      <c r="H3" s="637"/>
      <c r="I3" s="548"/>
      <c r="J3" s="548"/>
      <c r="K3" s="548"/>
      <c r="L3" s="548"/>
      <c r="M3" s="638"/>
      <c r="N3" s="638"/>
      <c r="O3" s="638"/>
    </row>
    <row r="4" spans="1:15" s="609" customFormat="1" ht="8.25" customHeight="1">
      <c r="A4" s="639"/>
      <c r="B4" s="640"/>
      <c r="C4" s="640"/>
      <c r="D4" s="640"/>
      <c r="E4" s="640"/>
      <c r="F4" s="640"/>
      <c r="G4" s="640"/>
      <c r="H4" s="640"/>
      <c r="I4" s="548"/>
      <c r="J4" s="548"/>
      <c r="K4" s="548"/>
      <c r="L4" s="548"/>
      <c r="M4" s="638"/>
      <c r="N4" s="638"/>
      <c r="O4" s="638"/>
    </row>
    <row r="5" spans="1:15" s="644" customFormat="1" ht="20.100000000000001" customHeight="1" thickBot="1">
      <c r="A5" s="641"/>
      <c r="B5" s="642" t="s">
        <v>758</v>
      </c>
      <c r="C5" s="642"/>
      <c r="D5" s="631"/>
      <c r="E5" s="631"/>
      <c r="F5" s="643"/>
      <c r="G5" s="643"/>
    </row>
    <row r="6" spans="1:15" s="644" customFormat="1" ht="20.100000000000001" customHeight="1">
      <c r="A6" s="641"/>
      <c r="B6" s="1618" t="s">
        <v>352</v>
      </c>
      <c r="C6" s="1619"/>
      <c r="D6" s="1622" t="s">
        <v>113</v>
      </c>
      <c r="E6" s="1624" t="s">
        <v>669</v>
      </c>
      <c r="F6" s="1626" t="s">
        <v>114</v>
      </c>
      <c r="G6" s="1627"/>
    </row>
    <row r="7" spans="1:15" s="644" customFormat="1" ht="20.100000000000001" customHeight="1" thickBot="1">
      <c r="A7" s="641"/>
      <c r="B7" s="1620"/>
      <c r="C7" s="1621"/>
      <c r="D7" s="1623"/>
      <c r="E7" s="1625"/>
      <c r="F7" s="645" t="s">
        <v>353</v>
      </c>
      <c r="G7" s="646" t="s">
        <v>354</v>
      </c>
    </row>
    <row r="8" spans="1:15" s="644" customFormat="1" ht="20.100000000000001" customHeight="1">
      <c r="A8" s="641"/>
      <c r="B8" s="1609"/>
      <c r="C8" s="1610"/>
      <c r="D8" s="647"/>
      <c r="E8" s="648"/>
      <c r="F8" s="649"/>
      <c r="G8" s="1611">
        <f>SUM(F8:F14)</f>
        <v>0</v>
      </c>
    </row>
    <row r="9" spans="1:15" s="644" customFormat="1" ht="20.100000000000001" customHeight="1">
      <c r="A9" s="641"/>
      <c r="B9" s="1613"/>
      <c r="C9" s="1614"/>
      <c r="D9" s="650"/>
      <c r="E9" s="651"/>
      <c r="F9" s="652"/>
      <c r="G9" s="1611"/>
    </row>
    <row r="10" spans="1:15" s="644" customFormat="1" ht="20.100000000000001" customHeight="1">
      <c r="A10" s="641"/>
      <c r="B10" s="1613"/>
      <c r="C10" s="1614"/>
      <c r="D10" s="650"/>
      <c r="E10" s="651"/>
      <c r="F10" s="652"/>
      <c r="G10" s="1611"/>
    </row>
    <row r="11" spans="1:15" s="644" customFormat="1" ht="20.100000000000001" customHeight="1">
      <c r="A11" s="641"/>
      <c r="B11" s="1613"/>
      <c r="C11" s="1614"/>
      <c r="D11" s="650"/>
      <c r="E11" s="651"/>
      <c r="F11" s="652"/>
      <c r="G11" s="1611"/>
    </row>
    <row r="12" spans="1:15" s="644" customFormat="1" ht="20.100000000000001" customHeight="1">
      <c r="A12" s="641"/>
      <c r="B12" s="1613"/>
      <c r="C12" s="1614"/>
      <c r="D12" s="650"/>
      <c r="E12" s="651"/>
      <c r="F12" s="652"/>
      <c r="G12" s="1611"/>
    </row>
    <row r="13" spans="1:15" s="644" customFormat="1" ht="20.100000000000001" customHeight="1">
      <c r="A13" s="641"/>
      <c r="B13" s="1613"/>
      <c r="C13" s="1614"/>
      <c r="D13" s="650"/>
      <c r="E13" s="651"/>
      <c r="F13" s="652"/>
      <c r="G13" s="1611"/>
    </row>
    <row r="14" spans="1:15" s="644" customFormat="1" ht="20.100000000000001" customHeight="1" thickBot="1">
      <c r="A14" s="641"/>
      <c r="B14" s="1615"/>
      <c r="C14" s="1616"/>
      <c r="D14" s="653"/>
      <c r="E14" s="654"/>
      <c r="F14" s="655"/>
      <c r="G14" s="1612"/>
    </row>
    <row r="15" spans="1:15" ht="23.25" customHeight="1"/>
    <row r="16" spans="1:15" ht="13.5" customHeight="1">
      <c r="B16" s="622" t="s">
        <v>55</v>
      </c>
      <c r="C16" s="1596" t="s">
        <v>412</v>
      </c>
      <c r="D16" s="1607"/>
      <c r="E16" s="1607"/>
      <c r="F16" s="1607"/>
      <c r="G16" s="1607"/>
    </row>
    <row r="17" spans="2:7" ht="13.5" customHeight="1">
      <c r="B17" s="622" t="s">
        <v>56</v>
      </c>
      <c r="C17" s="1596" t="s">
        <v>672</v>
      </c>
      <c r="D17" s="1607"/>
      <c r="E17" s="1607"/>
      <c r="F17" s="1607"/>
      <c r="G17" s="1607"/>
    </row>
    <row r="18" spans="2:7" ht="13.5" customHeight="1">
      <c r="B18" s="622" t="s">
        <v>197</v>
      </c>
      <c r="C18" s="1600" t="s">
        <v>467</v>
      </c>
      <c r="D18" s="1607"/>
      <c r="E18" s="1607"/>
      <c r="F18" s="1607"/>
      <c r="G18" s="1607"/>
    </row>
    <row r="19" spans="2:7" ht="13.5" customHeight="1">
      <c r="B19" s="622" t="s">
        <v>198</v>
      </c>
      <c r="C19" s="1596" t="s">
        <v>468</v>
      </c>
      <c r="D19" s="1607"/>
      <c r="E19" s="1607"/>
      <c r="F19" s="1607"/>
      <c r="G19" s="1607"/>
    </row>
    <row r="20" spans="2:7" ht="24" customHeight="1">
      <c r="B20" s="622" t="s">
        <v>195</v>
      </c>
      <c r="C20" s="1601" t="s">
        <v>766</v>
      </c>
      <c r="D20" s="1596"/>
      <c r="E20" s="1596"/>
      <c r="F20" s="1596"/>
      <c r="G20" s="1596"/>
    </row>
    <row r="21" spans="2:7" ht="24" customHeight="1">
      <c r="B21" s="622" t="s">
        <v>196</v>
      </c>
      <c r="C21" s="1608" t="s">
        <v>673</v>
      </c>
      <c r="D21" s="1601"/>
      <c r="E21" s="1601"/>
      <c r="F21" s="1601"/>
      <c r="G21" s="1601"/>
    </row>
    <row r="22" spans="2:7" ht="13.5" customHeight="1">
      <c r="B22" s="622" t="s">
        <v>199</v>
      </c>
      <c r="C22" s="1601" t="s">
        <v>949</v>
      </c>
      <c r="D22" s="1602"/>
      <c r="E22" s="1602"/>
      <c r="F22" s="1602"/>
      <c r="G22" s="1602"/>
    </row>
    <row r="23" spans="2:7" ht="8.25" customHeight="1" thickBot="1"/>
    <row r="24" spans="2:7">
      <c r="F24" s="1603" t="s">
        <v>249</v>
      </c>
      <c r="G24" s="1604"/>
    </row>
    <row r="25" spans="2:7" ht="12.75" thickBot="1">
      <c r="F25" s="1605"/>
      <c r="G25" s="1606"/>
    </row>
    <row r="26" spans="2:7" ht="8.25" customHeight="1"/>
  </sheetData>
  <mergeCells count="22">
    <mergeCell ref="C22:G22"/>
    <mergeCell ref="F24:G25"/>
    <mergeCell ref="C16:G16"/>
    <mergeCell ref="C17:G17"/>
    <mergeCell ref="C18:G18"/>
    <mergeCell ref="C19:G19"/>
    <mergeCell ref="C20:G20"/>
    <mergeCell ref="C21:G21"/>
    <mergeCell ref="B8:C8"/>
    <mergeCell ref="G8:G14"/>
    <mergeCell ref="B9:C9"/>
    <mergeCell ref="B10:C10"/>
    <mergeCell ref="B11:C11"/>
    <mergeCell ref="B12:C12"/>
    <mergeCell ref="B13:C13"/>
    <mergeCell ref="B14:C14"/>
    <mergeCell ref="B1:G1"/>
    <mergeCell ref="B3:G3"/>
    <mergeCell ref="B6:C7"/>
    <mergeCell ref="D6:D7"/>
    <mergeCell ref="E6:E7"/>
    <mergeCell ref="F6:G6"/>
  </mergeCells>
  <phoneticPr fontId="26"/>
  <printOptions horizontalCentered="1"/>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54"/>
  <sheetViews>
    <sheetView workbookViewId="0">
      <selection activeCell="B2" sqref="B2"/>
    </sheetView>
  </sheetViews>
  <sheetFormatPr defaultColWidth="8" defaultRowHeight="11.25"/>
  <cols>
    <col min="1" max="1" width="2.25" style="595" customWidth="1"/>
    <col min="2" max="2" width="3.25" style="595" customWidth="1"/>
    <col min="3" max="4" width="15" style="595" customWidth="1"/>
    <col min="5" max="5" width="13.5" style="595" customWidth="1"/>
    <col min="6" max="6" width="5.125" style="595" bestFit="1" customWidth="1"/>
    <col min="7" max="27" width="11.125" style="595" customWidth="1"/>
    <col min="28" max="28" width="2.25" style="595" customWidth="1"/>
    <col min="29" max="29" width="10.25" style="595" customWidth="1"/>
    <col min="30" max="16384" width="8" style="595"/>
  </cols>
  <sheetData>
    <row r="1" spans="1:28" ht="20.100000000000001" customHeight="1">
      <c r="B1" s="1617" t="s">
        <v>929</v>
      </c>
      <c r="C1" s="1205"/>
      <c r="D1" s="1205"/>
      <c r="E1" s="1205"/>
      <c r="F1" s="1205"/>
      <c r="G1" s="1205"/>
      <c r="H1" s="1205"/>
      <c r="I1" s="1205"/>
      <c r="J1" s="1205"/>
      <c r="K1" s="1205"/>
      <c r="L1" s="1205"/>
      <c r="M1" s="1205"/>
      <c r="N1" s="1205"/>
      <c r="O1" s="1205"/>
      <c r="P1" s="1205"/>
      <c r="Q1" s="1205"/>
      <c r="R1" s="1205"/>
      <c r="S1" s="1205"/>
      <c r="T1" s="1205"/>
      <c r="U1" s="1205"/>
      <c r="V1" s="1205"/>
      <c r="W1" s="1205"/>
      <c r="X1" s="1205"/>
      <c r="Y1" s="1205"/>
      <c r="Z1" s="1205"/>
      <c r="AA1" s="1205"/>
    </row>
    <row r="2" spans="1:28" ht="8.25" customHeight="1">
      <c r="B2" s="596"/>
      <c r="C2" s="597"/>
      <c r="D2" s="598"/>
      <c r="E2" s="599"/>
      <c r="F2" s="599"/>
      <c r="G2" s="599"/>
      <c r="H2" s="599"/>
      <c r="I2" s="599"/>
      <c r="J2" s="597"/>
    </row>
    <row r="3" spans="1:28" ht="20.100000000000001" customHeight="1">
      <c r="B3" s="1261" t="s">
        <v>355</v>
      </c>
      <c r="C3" s="1633"/>
      <c r="D3" s="1633"/>
      <c r="E3" s="1633"/>
      <c r="F3" s="1633"/>
      <c r="G3" s="1633"/>
      <c r="H3" s="1633"/>
      <c r="I3" s="1633"/>
      <c r="J3" s="1633"/>
      <c r="K3" s="1633"/>
      <c r="L3" s="1633"/>
      <c r="M3" s="1633"/>
      <c r="N3" s="1633"/>
      <c r="O3" s="1633"/>
      <c r="P3" s="1633"/>
      <c r="Q3" s="1633"/>
      <c r="R3" s="1633"/>
      <c r="S3" s="1633"/>
      <c r="T3" s="1633"/>
      <c r="U3" s="1633"/>
      <c r="V3" s="1633"/>
      <c r="W3" s="1633"/>
      <c r="X3" s="1633"/>
      <c r="Y3" s="1633"/>
      <c r="Z3" s="1633"/>
      <c r="AA3" s="1633"/>
    </row>
    <row r="4" spans="1:28" ht="8.25" customHeight="1">
      <c r="B4" s="600"/>
      <c r="C4" s="936"/>
      <c r="D4" s="936"/>
      <c r="E4" s="936"/>
      <c r="F4" s="936"/>
      <c r="G4" s="936"/>
      <c r="H4" s="936"/>
      <c r="I4" s="936"/>
      <c r="J4" s="936"/>
      <c r="K4" s="936"/>
      <c r="L4" s="936"/>
      <c r="M4" s="936"/>
      <c r="N4" s="936"/>
      <c r="O4" s="936"/>
      <c r="P4" s="936"/>
      <c r="Q4" s="936"/>
      <c r="R4" s="936"/>
      <c r="S4" s="936"/>
      <c r="T4" s="936"/>
      <c r="U4" s="936"/>
      <c r="V4" s="936"/>
      <c r="W4" s="936"/>
      <c r="X4" s="936"/>
      <c r="Y4" s="936"/>
      <c r="Z4" s="936"/>
      <c r="AA4" s="936"/>
    </row>
    <row r="5" spans="1:28" s="625" customFormat="1" ht="20.100000000000001" customHeight="1" thickBot="1">
      <c r="B5" s="712" t="s">
        <v>60</v>
      </c>
      <c r="AA5" s="601" t="s">
        <v>244</v>
      </c>
    </row>
    <row r="6" spans="1:28" s="603" customFormat="1" ht="20.100000000000001" customHeight="1" thickBot="1">
      <c r="A6" s="602"/>
      <c r="B6" s="1634" t="s">
        <v>250</v>
      </c>
      <c r="C6" s="1635"/>
      <c r="D6" s="1635"/>
      <c r="E6" s="1635"/>
      <c r="F6" s="1636"/>
      <c r="G6" s="941" t="s">
        <v>420</v>
      </c>
      <c r="H6" s="941" t="s">
        <v>421</v>
      </c>
      <c r="I6" s="941" t="s">
        <v>422</v>
      </c>
      <c r="J6" s="941" t="s">
        <v>423</v>
      </c>
      <c r="K6" s="941" t="s">
        <v>424</v>
      </c>
      <c r="L6" s="941" t="s">
        <v>425</v>
      </c>
      <c r="M6" s="941" t="s">
        <v>426</v>
      </c>
      <c r="N6" s="941" t="s">
        <v>427</v>
      </c>
      <c r="O6" s="941" t="s">
        <v>428</v>
      </c>
      <c r="P6" s="941" t="s">
        <v>429</v>
      </c>
      <c r="Q6" s="941" t="s">
        <v>430</v>
      </c>
      <c r="R6" s="941" t="s">
        <v>431</v>
      </c>
      <c r="S6" s="941" t="s">
        <v>432</v>
      </c>
      <c r="T6" s="941" t="s">
        <v>433</v>
      </c>
      <c r="U6" s="941" t="s">
        <v>434</v>
      </c>
      <c r="V6" s="941" t="s">
        <v>435</v>
      </c>
      <c r="W6" s="941" t="s">
        <v>436</v>
      </c>
      <c r="X6" s="941" t="s">
        <v>492</v>
      </c>
      <c r="Y6" s="941" t="s">
        <v>493</v>
      </c>
      <c r="Z6" s="941" t="s">
        <v>494</v>
      </c>
      <c r="AA6" s="681" t="s">
        <v>251</v>
      </c>
    </row>
    <row r="7" spans="1:28" s="609" customFormat="1" ht="20.100000000000001" customHeight="1" thickBot="1">
      <c r="A7" s="602"/>
      <c r="B7" s="604"/>
      <c r="C7" s="1637" t="s">
        <v>716</v>
      </c>
      <c r="D7" s="1638"/>
      <c r="E7" s="932" t="s">
        <v>170</v>
      </c>
      <c r="F7" s="605" t="s">
        <v>171</v>
      </c>
      <c r="G7" s="606">
        <f>G24</f>
        <v>0</v>
      </c>
      <c r="H7" s="606">
        <f t="shared" ref="H7:Z7" si="0">H24</f>
        <v>0</v>
      </c>
      <c r="I7" s="607">
        <f t="shared" si="0"/>
        <v>0</v>
      </c>
      <c r="J7" s="607">
        <f t="shared" si="0"/>
        <v>0</v>
      </c>
      <c r="K7" s="607">
        <f t="shared" si="0"/>
        <v>0</v>
      </c>
      <c r="L7" s="607">
        <f t="shared" si="0"/>
        <v>0</v>
      </c>
      <c r="M7" s="607">
        <f t="shared" si="0"/>
        <v>0</v>
      </c>
      <c r="N7" s="607">
        <f t="shared" si="0"/>
        <v>0</v>
      </c>
      <c r="O7" s="607">
        <f t="shared" si="0"/>
        <v>0</v>
      </c>
      <c r="P7" s="607">
        <f t="shared" si="0"/>
        <v>0</v>
      </c>
      <c r="Q7" s="607">
        <f t="shared" si="0"/>
        <v>0</v>
      </c>
      <c r="R7" s="607">
        <f t="shared" si="0"/>
        <v>0</v>
      </c>
      <c r="S7" s="607">
        <f t="shared" si="0"/>
        <v>0</v>
      </c>
      <c r="T7" s="607">
        <f t="shared" si="0"/>
        <v>0</v>
      </c>
      <c r="U7" s="607">
        <f t="shared" si="0"/>
        <v>0</v>
      </c>
      <c r="V7" s="607">
        <f t="shared" si="0"/>
        <v>0</v>
      </c>
      <c r="W7" s="607">
        <f t="shared" si="0"/>
        <v>0</v>
      </c>
      <c r="X7" s="607">
        <f t="shared" si="0"/>
        <v>0</v>
      </c>
      <c r="Y7" s="607">
        <f>Y24</f>
        <v>0</v>
      </c>
      <c r="Z7" s="607">
        <f t="shared" si="0"/>
        <v>0</v>
      </c>
      <c r="AA7" s="608">
        <f>SUM(G7:Z7)</f>
        <v>0</v>
      </c>
    </row>
    <row r="8" spans="1:28" s="609" customFormat="1" ht="20.100000000000001" customHeight="1" thickBot="1">
      <c r="A8" s="602"/>
      <c r="B8" s="604"/>
      <c r="C8" s="999"/>
      <c r="D8" s="710" t="s">
        <v>114</v>
      </c>
      <c r="E8" s="716"/>
      <c r="F8" s="610" t="s">
        <v>246</v>
      </c>
      <c r="G8" s="611">
        <f>G7*$E$8</f>
        <v>0</v>
      </c>
      <c r="H8" s="612">
        <f t="shared" ref="H8:Z8" si="1">H7*$E$8</f>
        <v>0</v>
      </c>
      <c r="I8" s="612">
        <f t="shared" si="1"/>
        <v>0</v>
      </c>
      <c r="J8" s="612">
        <f t="shared" si="1"/>
        <v>0</v>
      </c>
      <c r="K8" s="612">
        <f t="shared" si="1"/>
        <v>0</v>
      </c>
      <c r="L8" s="612">
        <f t="shared" si="1"/>
        <v>0</v>
      </c>
      <c r="M8" s="612">
        <f t="shared" si="1"/>
        <v>0</v>
      </c>
      <c r="N8" s="612">
        <f t="shared" si="1"/>
        <v>0</v>
      </c>
      <c r="O8" s="612">
        <f>O7*$E$8</f>
        <v>0</v>
      </c>
      <c r="P8" s="612">
        <f t="shared" si="1"/>
        <v>0</v>
      </c>
      <c r="Q8" s="612">
        <f t="shared" si="1"/>
        <v>0</v>
      </c>
      <c r="R8" s="612">
        <f t="shared" si="1"/>
        <v>0</v>
      </c>
      <c r="S8" s="612">
        <f t="shared" si="1"/>
        <v>0</v>
      </c>
      <c r="T8" s="612">
        <f t="shared" si="1"/>
        <v>0</v>
      </c>
      <c r="U8" s="612">
        <f t="shared" si="1"/>
        <v>0</v>
      </c>
      <c r="V8" s="612">
        <f t="shared" si="1"/>
        <v>0</v>
      </c>
      <c r="W8" s="612">
        <f t="shared" si="1"/>
        <v>0</v>
      </c>
      <c r="X8" s="612">
        <f t="shared" si="1"/>
        <v>0</v>
      </c>
      <c r="Y8" s="612">
        <f>Y7*$E$8</f>
        <v>0</v>
      </c>
      <c r="Z8" s="612">
        <f t="shared" si="1"/>
        <v>0</v>
      </c>
      <c r="AA8" s="613">
        <f>SUM(G8:Z8)</f>
        <v>0</v>
      </c>
    </row>
    <row r="9" spans="1:28" s="603" customFormat="1" ht="20.100000000000001" customHeight="1" thickBot="1">
      <c r="A9" s="602"/>
      <c r="B9" s="1630" t="s">
        <v>721</v>
      </c>
      <c r="C9" s="1631"/>
      <c r="D9" s="1631"/>
      <c r="E9" s="1631"/>
      <c r="F9" s="614"/>
      <c r="G9" s="615">
        <f>G8</f>
        <v>0</v>
      </c>
      <c r="H9" s="616">
        <f t="shared" ref="H9:AA9" si="2">H8</f>
        <v>0</v>
      </c>
      <c r="I9" s="616">
        <f t="shared" si="2"/>
        <v>0</v>
      </c>
      <c r="J9" s="616">
        <f t="shared" si="2"/>
        <v>0</v>
      </c>
      <c r="K9" s="616">
        <f t="shared" si="2"/>
        <v>0</v>
      </c>
      <c r="L9" s="616">
        <f t="shared" si="2"/>
        <v>0</v>
      </c>
      <c r="M9" s="616">
        <f t="shared" si="2"/>
        <v>0</v>
      </c>
      <c r="N9" s="616">
        <f t="shared" si="2"/>
        <v>0</v>
      </c>
      <c r="O9" s="616">
        <f t="shared" si="2"/>
        <v>0</v>
      </c>
      <c r="P9" s="616">
        <f t="shared" si="2"/>
        <v>0</v>
      </c>
      <c r="Q9" s="616">
        <f t="shared" si="2"/>
        <v>0</v>
      </c>
      <c r="R9" s="616">
        <f t="shared" si="2"/>
        <v>0</v>
      </c>
      <c r="S9" s="616">
        <f t="shared" si="2"/>
        <v>0</v>
      </c>
      <c r="T9" s="616">
        <f t="shared" si="2"/>
        <v>0</v>
      </c>
      <c r="U9" s="616">
        <f t="shared" si="2"/>
        <v>0</v>
      </c>
      <c r="V9" s="616">
        <f t="shared" si="2"/>
        <v>0</v>
      </c>
      <c r="W9" s="616">
        <f t="shared" si="2"/>
        <v>0</v>
      </c>
      <c r="X9" s="616">
        <f t="shared" si="2"/>
        <v>0</v>
      </c>
      <c r="Y9" s="616">
        <f t="shared" si="2"/>
        <v>0</v>
      </c>
      <c r="Z9" s="616">
        <f t="shared" si="2"/>
        <v>0</v>
      </c>
      <c r="AA9" s="617">
        <f t="shared" si="2"/>
        <v>0</v>
      </c>
    </row>
    <row r="10" spans="1:28" s="609" customFormat="1" ht="20.100000000000001" customHeight="1" thickBot="1">
      <c r="A10" s="602"/>
      <c r="B10" s="604"/>
      <c r="C10" s="1628" t="s">
        <v>759</v>
      </c>
      <c r="D10" s="1629"/>
      <c r="E10" s="932" t="s">
        <v>170</v>
      </c>
      <c r="F10" s="605" t="s">
        <v>171</v>
      </c>
      <c r="G10" s="606">
        <f>G40</f>
        <v>0</v>
      </c>
      <c r="H10" s="606">
        <f t="shared" ref="H10:AA10" si="3">H40</f>
        <v>0</v>
      </c>
      <c r="I10" s="607">
        <f t="shared" si="3"/>
        <v>0</v>
      </c>
      <c r="J10" s="607">
        <f t="shared" si="3"/>
        <v>0</v>
      </c>
      <c r="K10" s="607">
        <f t="shared" si="3"/>
        <v>0</v>
      </c>
      <c r="L10" s="607">
        <f t="shared" si="3"/>
        <v>0</v>
      </c>
      <c r="M10" s="607">
        <f t="shared" si="3"/>
        <v>0</v>
      </c>
      <c r="N10" s="607">
        <f t="shared" si="3"/>
        <v>0</v>
      </c>
      <c r="O10" s="607">
        <f t="shared" si="3"/>
        <v>0</v>
      </c>
      <c r="P10" s="607">
        <f t="shared" si="3"/>
        <v>0</v>
      </c>
      <c r="Q10" s="607">
        <f t="shared" si="3"/>
        <v>0</v>
      </c>
      <c r="R10" s="607">
        <f t="shared" si="3"/>
        <v>0</v>
      </c>
      <c r="S10" s="607">
        <f t="shared" si="3"/>
        <v>0</v>
      </c>
      <c r="T10" s="607">
        <f t="shared" si="3"/>
        <v>0</v>
      </c>
      <c r="U10" s="607">
        <f t="shared" si="3"/>
        <v>0</v>
      </c>
      <c r="V10" s="607">
        <f t="shared" si="3"/>
        <v>0</v>
      </c>
      <c r="W10" s="607">
        <f t="shared" si="3"/>
        <v>0</v>
      </c>
      <c r="X10" s="607">
        <f t="shared" si="3"/>
        <v>0</v>
      </c>
      <c r="Y10" s="607">
        <f t="shared" si="3"/>
        <v>0</v>
      </c>
      <c r="Z10" s="607">
        <f t="shared" si="3"/>
        <v>0</v>
      </c>
      <c r="AA10" s="608">
        <f t="shared" si="3"/>
        <v>0</v>
      </c>
    </row>
    <row r="11" spans="1:28" s="609" customFormat="1" ht="20.100000000000001" customHeight="1" thickBot="1">
      <c r="A11" s="602"/>
      <c r="B11" s="604"/>
      <c r="C11" s="937"/>
      <c r="D11" s="710" t="s">
        <v>114</v>
      </c>
      <c r="E11" s="716"/>
      <c r="F11" s="610" t="s">
        <v>246</v>
      </c>
      <c r="G11" s="611">
        <f>G10*$E$11</f>
        <v>0</v>
      </c>
      <c r="H11" s="612">
        <f>H10*$E$11</f>
        <v>0</v>
      </c>
      <c r="I11" s="612">
        <f t="shared" ref="I11:Z11" si="4">I10*$E$11</f>
        <v>0</v>
      </c>
      <c r="J11" s="612">
        <f t="shared" si="4"/>
        <v>0</v>
      </c>
      <c r="K11" s="612">
        <f t="shared" si="4"/>
        <v>0</v>
      </c>
      <c r="L11" s="612">
        <f t="shared" si="4"/>
        <v>0</v>
      </c>
      <c r="M11" s="612">
        <f t="shared" si="4"/>
        <v>0</v>
      </c>
      <c r="N11" s="612">
        <f t="shared" si="4"/>
        <v>0</v>
      </c>
      <c r="O11" s="612">
        <f t="shared" si="4"/>
        <v>0</v>
      </c>
      <c r="P11" s="612">
        <f t="shared" si="4"/>
        <v>0</v>
      </c>
      <c r="Q11" s="612">
        <f t="shared" si="4"/>
        <v>0</v>
      </c>
      <c r="R11" s="612">
        <f t="shared" si="4"/>
        <v>0</v>
      </c>
      <c r="S11" s="612">
        <f t="shared" si="4"/>
        <v>0</v>
      </c>
      <c r="T11" s="612">
        <f t="shared" si="4"/>
        <v>0</v>
      </c>
      <c r="U11" s="612">
        <f t="shared" si="4"/>
        <v>0</v>
      </c>
      <c r="V11" s="612">
        <f t="shared" si="4"/>
        <v>0</v>
      </c>
      <c r="W11" s="612">
        <f t="shared" si="4"/>
        <v>0</v>
      </c>
      <c r="X11" s="612">
        <f t="shared" si="4"/>
        <v>0</v>
      </c>
      <c r="Y11" s="612">
        <f>Y10*$E$11</f>
        <v>0</v>
      </c>
      <c r="Z11" s="612">
        <f t="shared" si="4"/>
        <v>0</v>
      </c>
      <c r="AA11" s="613">
        <f>SUM(G11:Z11)</f>
        <v>0</v>
      </c>
    </row>
    <row r="12" spans="1:28" s="603" customFormat="1" ht="20.100000000000001" customHeight="1" thickBot="1">
      <c r="A12" s="602"/>
      <c r="B12" s="1630" t="s">
        <v>742</v>
      </c>
      <c r="C12" s="1631"/>
      <c r="D12" s="1631"/>
      <c r="E12" s="1631"/>
      <c r="F12" s="711"/>
      <c r="G12" s="615">
        <f>G11</f>
        <v>0</v>
      </c>
      <c r="H12" s="616">
        <f t="shared" ref="H12:Z12" si="5">H11</f>
        <v>0</v>
      </c>
      <c r="I12" s="616">
        <f t="shared" si="5"/>
        <v>0</v>
      </c>
      <c r="J12" s="616">
        <f t="shared" si="5"/>
        <v>0</v>
      </c>
      <c r="K12" s="616">
        <f t="shared" si="5"/>
        <v>0</v>
      </c>
      <c r="L12" s="616">
        <f t="shared" si="5"/>
        <v>0</v>
      </c>
      <c r="M12" s="616">
        <f t="shared" si="5"/>
        <v>0</v>
      </c>
      <c r="N12" s="616">
        <f t="shared" si="5"/>
        <v>0</v>
      </c>
      <c r="O12" s="616">
        <f t="shared" si="5"/>
        <v>0</v>
      </c>
      <c r="P12" s="616">
        <f t="shared" si="5"/>
        <v>0</v>
      </c>
      <c r="Q12" s="616">
        <f t="shared" si="5"/>
        <v>0</v>
      </c>
      <c r="R12" s="616">
        <f t="shared" si="5"/>
        <v>0</v>
      </c>
      <c r="S12" s="616">
        <f t="shared" si="5"/>
        <v>0</v>
      </c>
      <c r="T12" s="616">
        <f t="shared" si="5"/>
        <v>0</v>
      </c>
      <c r="U12" s="616">
        <f t="shared" si="5"/>
        <v>0</v>
      </c>
      <c r="V12" s="616">
        <f t="shared" si="5"/>
        <v>0</v>
      </c>
      <c r="W12" s="616">
        <f t="shared" si="5"/>
        <v>0</v>
      </c>
      <c r="X12" s="616">
        <f t="shared" si="5"/>
        <v>0</v>
      </c>
      <c r="Y12" s="616">
        <f>Y11</f>
        <v>0</v>
      </c>
      <c r="Z12" s="616">
        <f t="shared" si="5"/>
        <v>0</v>
      </c>
      <c r="AA12" s="617">
        <f>SUM(G12:Z12)</f>
        <v>0</v>
      </c>
    </row>
    <row r="13" spans="1:28" s="609" customFormat="1" ht="8.25" customHeight="1">
      <c r="A13" s="618"/>
      <c r="B13" s="618"/>
      <c r="C13" s="619"/>
      <c r="D13" s="619"/>
      <c r="E13" s="620"/>
      <c r="F13" s="619"/>
      <c r="G13" s="621"/>
      <c r="H13" s="621"/>
      <c r="I13" s="621"/>
      <c r="J13" s="621"/>
      <c r="K13" s="621"/>
      <c r="L13" s="621"/>
      <c r="M13" s="621"/>
      <c r="N13" s="621"/>
      <c r="O13" s="621"/>
      <c r="P13" s="621"/>
      <c r="Q13" s="621"/>
      <c r="R13" s="621"/>
      <c r="S13" s="621"/>
      <c r="T13" s="621"/>
      <c r="U13" s="621"/>
      <c r="V13" s="621"/>
      <c r="W13" s="621"/>
      <c r="X13" s="621"/>
      <c r="Y13" s="621"/>
      <c r="Z13" s="621"/>
      <c r="AA13" s="621"/>
    </row>
    <row r="14" spans="1:28" s="609" customFormat="1" ht="13.5" customHeight="1">
      <c r="B14" s="622" t="s">
        <v>55</v>
      </c>
      <c r="C14" s="1632" t="s">
        <v>471</v>
      </c>
      <c r="D14" s="1607"/>
      <c r="E14" s="1607"/>
      <c r="F14" s="1607"/>
      <c r="G14" s="1607"/>
      <c r="H14" s="1607"/>
      <c r="I14" s="1607"/>
      <c r="J14" s="1607"/>
      <c r="K14" s="1607"/>
      <c r="L14" s="1607"/>
      <c r="M14" s="1607"/>
      <c r="N14" s="1607"/>
      <c r="O14" s="1607"/>
      <c r="P14" s="1607"/>
      <c r="Q14" s="1607"/>
      <c r="R14" s="1607"/>
      <c r="S14" s="1607"/>
      <c r="T14" s="1607"/>
      <c r="U14" s="1607"/>
      <c r="V14" s="1607"/>
      <c r="W14" s="1607"/>
      <c r="X14" s="1607"/>
      <c r="Y14" s="1607"/>
      <c r="Z14" s="1607"/>
      <c r="AA14" s="1607"/>
      <c r="AB14" s="1607"/>
    </row>
    <row r="15" spans="1:28" s="609" customFormat="1" ht="13.5" customHeight="1">
      <c r="B15" s="622" t="s">
        <v>56</v>
      </c>
      <c r="C15" s="1632" t="s">
        <v>344</v>
      </c>
      <c r="D15" s="1607"/>
      <c r="E15" s="1607"/>
      <c r="F15" s="1607"/>
      <c r="G15" s="1607"/>
      <c r="H15" s="1607"/>
      <c r="I15" s="1607"/>
      <c r="J15" s="1607"/>
      <c r="K15" s="1607"/>
      <c r="L15" s="1607"/>
      <c r="M15" s="1607"/>
      <c r="N15" s="1607"/>
      <c r="O15" s="1607"/>
      <c r="P15" s="1607"/>
      <c r="Q15" s="1607"/>
      <c r="R15" s="1607"/>
      <c r="S15" s="1607"/>
      <c r="T15" s="1607"/>
      <c r="U15" s="1607"/>
      <c r="V15" s="1607"/>
      <c r="W15" s="1607"/>
      <c r="X15" s="1607"/>
      <c r="Y15" s="1607"/>
      <c r="Z15" s="1607"/>
      <c r="AA15" s="1607"/>
      <c r="AB15" s="1607"/>
    </row>
    <row r="16" spans="1:28" s="609" customFormat="1" ht="13.5" customHeight="1">
      <c r="B16" s="622" t="s">
        <v>197</v>
      </c>
      <c r="C16" s="1596" t="s">
        <v>469</v>
      </c>
      <c r="D16" s="1607"/>
      <c r="E16" s="1607"/>
      <c r="F16" s="1607"/>
      <c r="G16" s="1607"/>
      <c r="H16" s="1607"/>
      <c r="I16" s="1607"/>
      <c r="J16" s="1607"/>
      <c r="K16" s="1607"/>
      <c r="L16" s="1607"/>
      <c r="M16" s="1607"/>
      <c r="N16" s="1607"/>
      <c r="O16" s="1607"/>
      <c r="P16" s="1607"/>
      <c r="Q16" s="1607"/>
      <c r="R16" s="1607"/>
      <c r="S16" s="1607"/>
      <c r="T16" s="1607"/>
      <c r="U16" s="1607"/>
      <c r="V16" s="1607"/>
      <c r="W16" s="1607"/>
      <c r="X16" s="1607"/>
      <c r="Y16" s="1607"/>
      <c r="Z16" s="1607"/>
      <c r="AA16" s="1607"/>
      <c r="AB16" s="1607"/>
    </row>
    <row r="17" spans="1:28" s="609" customFormat="1" ht="13.5" customHeight="1">
      <c r="B17" s="622" t="s">
        <v>198</v>
      </c>
      <c r="C17" s="1600" t="s">
        <v>465</v>
      </c>
      <c r="D17" s="1607"/>
      <c r="E17" s="1607"/>
      <c r="F17" s="1607"/>
      <c r="G17" s="1607"/>
      <c r="H17" s="1607"/>
      <c r="I17" s="1607"/>
      <c r="J17" s="1607"/>
      <c r="K17" s="1607"/>
      <c r="L17" s="1607"/>
      <c r="M17" s="1607"/>
      <c r="N17" s="1607"/>
      <c r="O17" s="1607"/>
      <c r="P17" s="1607"/>
      <c r="Q17" s="1607"/>
      <c r="R17" s="1607"/>
      <c r="S17" s="1607"/>
      <c r="T17" s="1607"/>
      <c r="U17" s="1607"/>
      <c r="V17" s="1607"/>
      <c r="W17" s="1607"/>
      <c r="X17" s="1607"/>
      <c r="Y17" s="1607"/>
      <c r="Z17" s="1607"/>
      <c r="AA17" s="1607"/>
      <c r="AB17" s="1607"/>
    </row>
    <row r="18" spans="1:28" s="609" customFormat="1" ht="13.5" customHeight="1">
      <c r="B18" s="622" t="s">
        <v>195</v>
      </c>
      <c r="C18" s="1608" t="s">
        <v>523</v>
      </c>
      <c r="D18" s="1601"/>
      <c r="E18" s="1601"/>
      <c r="F18" s="1601"/>
      <c r="G18" s="1601"/>
      <c r="H18" s="1601"/>
      <c r="I18" s="1601"/>
      <c r="J18" s="1601"/>
      <c r="K18" s="1601"/>
      <c r="L18" s="1601"/>
      <c r="M18" s="1601"/>
      <c r="N18" s="1601"/>
      <c r="O18" s="1601"/>
      <c r="P18" s="1601"/>
      <c r="Q18" s="1601"/>
      <c r="R18" s="1601"/>
      <c r="S18" s="1601"/>
      <c r="T18" s="1601"/>
      <c r="U18" s="1601"/>
      <c r="V18" s="1601"/>
      <c r="W18" s="1601"/>
      <c r="X18" s="1601"/>
      <c r="Y18" s="1601"/>
      <c r="Z18" s="1601"/>
      <c r="AA18" s="1601"/>
      <c r="AB18" s="1601"/>
    </row>
    <row r="19" spans="1:28" s="609" customFormat="1" ht="13.5" customHeight="1">
      <c r="B19" s="622" t="s">
        <v>196</v>
      </c>
      <c r="C19" s="1596" t="s">
        <v>947</v>
      </c>
      <c r="D19" s="1607"/>
      <c r="E19" s="1607"/>
      <c r="F19" s="1607"/>
      <c r="G19" s="1607"/>
      <c r="H19" s="1607"/>
      <c r="I19" s="1607"/>
      <c r="J19" s="1607"/>
      <c r="K19" s="1607"/>
      <c r="L19" s="1607"/>
      <c r="M19" s="1607"/>
      <c r="N19" s="1607"/>
      <c r="O19" s="1607"/>
      <c r="P19" s="1607"/>
      <c r="Q19" s="1607"/>
      <c r="R19" s="1607"/>
      <c r="S19" s="1607"/>
      <c r="T19" s="1607"/>
      <c r="U19" s="1607"/>
      <c r="V19" s="1607"/>
      <c r="W19" s="1607"/>
      <c r="X19" s="1607"/>
      <c r="Y19" s="1607"/>
      <c r="Z19" s="1607"/>
      <c r="AA19" s="1607"/>
      <c r="AB19" s="1607"/>
    </row>
    <row r="20" spans="1:28" s="609" customFormat="1" ht="15.75" customHeight="1"/>
    <row r="21" spans="1:28" s="625" customFormat="1" ht="14.25">
      <c r="B21" s="224" t="s">
        <v>356</v>
      </c>
      <c r="C21" s="624"/>
      <c r="D21" s="624"/>
      <c r="E21" s="624"/>
      <c r="F21" s="624"/>
      <c r="G21" s="624"/>
      <c r="Z21" s="623"/>
      <c r="AA21" s="623"/>
    </row>
    <row r="22" spans="1:28" s="625" customFormat="1" ht="18" customHeight="1" thickBot="1">
      <c r="A22" s="624"/>
      <c r="B22" s="712" t="s">
        <v>720</v>
      </c>
      <c r="H22" s="225"/>
      <c r="I22" s="225"/>
      <c r="J22" s="225"/>
      <c r="K22" s="225"/>
      <c r="L22" s="225"/>
      <c r="M22" s="225"/>
      <c r="N22" s="225"/>
      <c r="O22" s="225"/>
      <c r="P22" s="225"/>
      <c r="Q22" s="225"/>
      <c r="R22" s="225"/>
      <c r="S22" s="225"/>
      <c r="T22" s="225"/>
      <c r="U22" s="225"/>
      <c r="V22" s="225"/>
      <c r="W22" s="225"/>
      <c r="X22" s="225"/>
      <c r="Y22" s="225"/>
      <c r="Z22" s="623"/>
      <c r="AA22" s="623"/>
      <c r="AB22" s="225"/>
    </row>
    <row r="23" spans="1:28" s="625" customFormat="1" ht="18" customHeight="1" thickBot="1">
      <c r="A23" s="624"/>
      <c r="B23" s="1639" t="s">
        <v>357</v>
      </c>
      <c r="C23" s="1635"/>
      <c r="D23" s="1635"/>
      <c r="E23" s="1635"/>
      <c r="F23" s="681" t="s">
        <v>321</v>
      </c>
      <c r="G23" s="941" t="s">
        <v>420</v>
      </c>
      <c r="H23" s="941" t="s">
        <v>421</v>
      </c>
      <c r="I23" s="941" t="s">
        <v>422</v>
      </c>
      <c r="J23" s="941" t="s">
        <v>423</v>
      </c>
      <c r="K23" s="941" t="s">
        <v>424</v>
      </c>
      <c r="L23" s="941" t="s">
        <v>425</v>
      </c>
      <c r="M23" s="941" t="s">
        <v>426</v>
      </c>
      <c r="N23" s="941" t="s">
        <v>427</v>
      </c>
      <c r="O23" s="941" t="s">
        <v>428</v>
      </c>
      <c r="P23" s="941" t="s">
        <v>429</v>
      </c>
      <c r="Q23" s="941" t="s">
        <v>430</v>
      </c>
      <c r="R23" s="941" t="s">
        <v>431</v>
      </c>
      <c r="S23" s="941" t="s">
        <v>432</v>
      </c>
      <c r="T23" s="941" t="s">
        <v>433</v>
      </c>
      <c r="U23" s="941" t="s">
        <v>434</v>
      </c>
      <c r="V23" s="941" t="s">
        <v>435</v>
      </c>
      <c r="W23" s="941" t="s">
        <v>436</v>
      </c>
      <c r="X23" s="941" t="s">
        <v>492</v>
      </c>
      <c r="Y23" s="941" t="s">
        <v>493</v>
      </c>
      <c r="Z23" s="941" t="s">
        <v>494</v>
      </c>
      <c r="AA23" s="632" t="s">
        <v>358</v>
      </c>
    </row>
    <row r="24" spans="1:28" s="629" customFormat="1" ht="18" customHeight="1">
      <c r="A24" s="626"/>
      <c r="B24" s="627" t="s">
        <v>59</v>
      </c>
      <c r="C24" s="628"/>
      <c r="D24" s="628"/>
      <c r="E24" s="628"/>
      <c r="F24" s="282" t="s">
        <v>359</v>
      </c>
      <c r="G24" s="283">
        <f>SUM(G25:G34)</f>
        <v>0</v>
      </c>
      <c r="H24" s="284">
        <f t="shared" ref="H24:Y24" si="6">SUM(H25:H34)</f>
        <v>0</v>
      </c>
      <c r="I24" s="284">
        <f t="shared" si="6"/>
        <v>0</v>
      </c>
      <c r="J24" s="284">
        <f t="shared" si="6"/>
        <v>0</v>
      </c>
      <c r="K24" s="284">
        <f t="shared" si="6"/>
        <v>0</v>
      </c>
      <c r="L24" s="284">
        <f t="shared" si="6"/>
        <v>0</v>
      </c>
      <c r="M24" s="284">
        <f t="shared" si="6"/>
        <v>0</v>
      </c>
      <c r="N24" s="284">
        <f t="shared" si="6"/>
        <v>0</v>
      </c>
      <c r="O24" s="284">
        <f t="shared" si="6"/>
        <v>0</v>
      </c>
      <c r="P24" s="284">
        <f t="shared" si="6"/>
        <v>0</v>
      </c>
      <c r="Q24" s="284">
        <f t="shared" si="6"/>
        <v>0</v>
      </c>
      <c r="R24" s="284">
        <f t="shared" si="6"/>
        <v>0</v>
      </c>
      <c r="S24" s="284">
        <f t="shared" si="6"/>
        <v>0</v>
      </c>
      <c r="T24" s="284">
        <f t="shared" si="6"/>
        <v>0</v>
      </c>
      <c r="U24" s="284">
        <f t="shared" si="6"/>
        <v>0</v>
      </c>
      <c r="V24" s="284">
        <f t="shared" si="6"/>
        <v>0</v>
      </c>
      <c r="W24" s="284">
        <f t="shared" si="6"/>
        <v>0</v>
      </c>
      <c r="X24" s="284">
        <f t="shared" si="6"/>
        <v>0</v>
      </c>
      <c r="Y24" s="284">
        <f t="shared" si="6"/>
        <v>0</v>
      </c>
      <c r="Z24" s="283">
        <f>SUM(Z25:Z34)</f>
        <v>0</v>
      </c>
      <c r="AA24" s="285">
        <f t="shared" ref="AA24:AA34" si="7">SUM(G24:Z24)</f>
        <v>0</v>
      </c>
    </row>
    <row r="25" spans="1:28" s="625" customFormat="1" ht="18" customHeight="1">
      <c r="A25" s="624"/>
      <c r="B25" s="882"/>
      <c r="C25" s="370"/>
      <c r="D25" s="368"/>
      <c r="E25" s="368"/>
      <c r="F25" s="714" t="s">
        <v>359</v>
      </c>
      <c r="G25" s="366"/>
      <c r="H25" s="367"/>
      <c r="I25" s="367"/>
      <c r="J25" s="367"/>
      <c r="K25" s="367"/>
      <c r="L25" s="367"/>
      <c r="M25" s="367"/>
      <c r="N25" s="367"/>
      <c r="O25" s="367"/>
      <c r="P25" s="367"/>
      <c r="Q25" s="367"/>
      <c r="R25" s="367"/>
      <c r="S25" s="367"/>
      <c r="T25" s="367"/>
      <c r="U25" s="367"/>
      <c r="V25" s="367"/>
      <c r="W25" s="367"/>
      <c r="X25" s="367"/>
      <c r="Y25" s="367"/>
      <c r="Z25" s="366"/>
      <c r="AA25" s="227">
        <f t="shared" si="7"/>
        <v>0</v>
      </c>
    </row>
    <row r="26" spans="1:28" s="625" customFormat="1" ht="18" customHeight="1">
      <c r="A26" s="624"/>
      <c r="B26" s="882"/>
      <c r="C26" s="370"/>
      <c r="D26" s="368"/>
      <c r="E26" s="368"/>
      <c r="F26" s="714" t="s">
        <v>359</v>
      </c>
      <c r="G26" s="366"/>
      <c r="H26" s="367"/>
      <c r="I26" s="367"/>
      <c r="J26" s="367"/>
      <c r="K26" s="367"/>
      <c r="L26" s="367"/>
      <c r="M26" s="367"/>
      <c r="N26" s="367"/>
      <c r="O26" s="367"/>
      <c r="P26" s="367"/>
      <c r="Q26" s="367"/>
      <c r="R26" s="367"/>
      <c r="S26" s="367"/>
      <c r="T26" s="367"/>
      <c r="U26" s="367"/>
      <c r="V26" s="367"/>
      <c r="W26" s="367"/>
      <c r="X26" s="367"/>
      <c r="Y26" s="367"/>
      <c r="Z26" s="366"/>
      <c r="AA26" s="227">
        <f t="shared" si="7"/>
        <v>0</v>
      </c>
    </row>
    <row r="27" spans="1:28" s="625" customFormat="1" ht="18" customHeight="1">
      <c r="A27" s="624"/>
      <c r="B27" s="882"/>
      <c r="C27" s="370"/>
      <c r="D27" s="368"/>
      <c r="E27" s="368"/>
      <c r="F27" s="714" t="s">
        <v>359</v>
      </c>
      <c r="G27" s="366"/>
      <c r="H27" s="367"/>
      <c r="I27" s="367"/>
      <c r="J27" s="367"/>
      <c r="K27" s="367"/>
      <c r="L27" s="367"/>
      <c r="M27" s="367"/>
      <c r="N27" s="367"/>
      <c r="O27" s="367"/>
      <c r="P27" s="367"/>
      <c r="Q27" s="367"/>
      <c r="R27" s="367"/>
      <c r="S27" s="367"/>
      <c r="T27" s="367"/>
      <c r="U27" s="367"/>
      <c r="V27" s="367"/>
      <c r="W27" s="367"/>
      <c r="X27" s="367"/>
      <c r="Y27" s="367"/>
      <c r="Z27" s="366"/>
      <c r="AA27" s="227">
        <f t="shared" si="7"/>
        <v>0</v>
      </c>
    </row>
    <row r="28" spans="1:28" s="625" customFormat="1" ht="18" customHeight="1">
      <c r="A28" s="624"/>
      <c r="B28" s="882"/>
      <c r="C28" s="370"/>
      <c r="D28" s="368"/>
      <c r="E28" s="368"/>
      <c r="F28" s="714" t="s">
        <v>359</v>
      </c>
      <c r="G28" s="366"/>
      <c r="H28" s="367"/>
      <c r="I28" s="367"/>
      <c r="J28" s="367"/>
      <c r="K28" s="367"/>
      <c r="L28" s="367"/>
      <c r="M28" s="367"/>
      <c r="N28" s="367"/>
      <c r="O28" s="367"/>
      <c r="P28" s="367"/>
      <c r="Q28" s="367"/>
      <c r="R28" s="367"/>
      <c r="S28" s="367"/>
      <c r="T28" s="367"/>
      <c r="U28" s="367"/>
      <c r="V28" s="367"/>
      <c r="W28" s="367"/>
      <c r="X28" s="367"/>
      <c r="Y28" s="367"/>
      <c r="Z28" s="366"/>
      <c r="AA28" s="227">
        <f t="shared" si="7"/>
        <v>0</v>
      </c>
    </row>
    <row r="29" spans="1:28" s="625" customFormat="1" ht="18" customHeight="1">
      <c r="A29" s="624"/>
      <c r="B29" s="882"/>
      <c r="C29" s="943"/>
      <c r="D29" s="368"/>
      <c r="E29" s="368"/>
      <c r="F29" s="714" t="s">
        <v>359</v>
      </c>
      <c r="G29" s="366"/>
      <c r="H29" s="367"/>
      <c r="I29" s="367"/>
      <c r="J29" s="367"/>
      <c r="K29" s="367"/>
      <c r="L29" s="367"/>
      <c r="M29" s="367"/>
      <c r="N29" s="367"/>
      <c r="O29" s="367"/>
      <c r="P29" s="367"/>
      <c r="Q29" s="367"/>
      <c r="R29" s="367"/>
      <c r="S29" s="367"/>
      <c r="T29" s="367"/>
      <c r="U29" s="367"/>
      <c r="V29" s="367"/>
      <c r="W29" s="367"/>
      <c r="X29" s="367"/>
      <c r="Y29" s="367"/>
      <c r="Z29" s="366"/>
      <c r="AA29" s="227">
        <f t="shared" si="7"/>
        <v>0</v>
      </c>
    </row>
    <row r="30" spans="1:28" s="625" customFormat="1" ht="18" customHeight="1">
      <c r="A30" s="624"/>
      <c r="B30" s="882"/>
      <c r="C30" s="943"/>
      <c r="D30" s="368"/>
      <c r="E30" s="368"/>
      <c r="F30" s="714" t="s">
        <v>359</v>
      </c>
      <c r="G30" s="366"/>
      <c r="H30" s="367"/>
      <c r="I30" s="367"/>
      <c r="J30" s="367"/>
      <c r="K30" s="367"/>
      <c r="L30" s="367"/>
      <c r="M30" s="367"/>
      <c r="N30" s="367"/>
      <c r="O30" s="367"/>
      <c r="P30" s="367"/>
      <c r="Q30" s="367"/>
      <c r="R30" s="367"/>
      <c r="S30" s="367"/>
      <c r="T30" s="367"/>
      <c r="U30" s="367"/>
      <c r="V30" s="367"/>
      <c r="W30" s="367"/>
      <c r="X30" s="367"/>
      <c r="Y30" s="367"/>
      <c r="Z30" s="366"/>
      <c r="AA30" s="227">
        <f t="shared" si="7"/>
        <v>0</v>
      </c>
    </row>
    <row r="31" spans="1:28" s="625" customFormat="1" ht="18" customHeight="1">
      <c r="A31" s="624"/>
      <c r="B31" s="882"/>
      <c r="C31" s="943"/>
      <c r="D31" s="368"/>
      <c r="E31" s="368"/>
      <c r="F31" s="714" t="s">
        <v>359</v>
      </c>
      <c r="G31" s="366"/>
      <c r="H31" s="367"/>
      <c r="I31" s="367"/>
      <c r="J31" s="367"/>
      <c r="K31" s="367"/>
      <c r="L31" s="367"/>
      <c r="M31" s="367"/>
      <c r="N31" s="367"/>
      <c r="O31" s="367"/>
      <c r="P31" s="367"/>
      <c r="Q31" s="367"/>
      <c r="R31" s="367"/>
      <c r="S31" s="367"/>
      <c r="T31" s="367"/>
      <c r="U31" s="367"/>
      <c r="V31" s="367"/>
      <c r="W31" s="367"/>
      <c r="X31" s="367"/>
      <c r="Y31" s="367"/>
      <c r="Z31" s="366"/>
      <c r="AA31" s="227">
        <f t="shared" si="7"/>
        <v>0</v>
      </c>
    </row>
    <row r="32" spans="1:28" s="625" customFormat="1" ht="18" customHeight="1">
      <c r="A32" s="624"/>
      <c r="B32" s="882"/>
      <c r="C32" s="943"/>
      <c r="D32" s="368"/>
      <c r="E32" s="368"/>
      <c r="F32" s="714" t="s">
        <v>359</v>
      </c>
      <c r="G32" s="366"/>
      <c r="H32" s="367"/>
      <c r="I32" s="367"/>
      <c r="J32" s="367"/>
      <c r="K32" s="367"/>
      <c r="L32" s="367"/>
      <c r="M32" s="367"/>
      <c r="N32" s="367"/>
      <c r="O32" s="367"/>
      <c r="P32" s="367"/>
      <c r="Q32" s="367"/>
      <c r="R32" s="367"/>
      <c r="S32" s="367"/>
      <c r="T32" s="367"/>
      <c r="U32" s="367"/>
      <c r="V32" s="367"/>
      <c r="W32" s="367"/>
      <c r="X32" s="367"/>
      <c r="Y32" s="367"/>
      <c r="Z32" s="366"/>
      <c r="AA32" s="227">
        <f t="shared" si="7"/>
        <v>0</v>
      </c>
    </row>
    <row r="33" spans="1:28" s="625" customFormat="1" ht="18" customHeight="1">
      <c r="A33" s="624"/>
      <c r="B33" s="882"/>
      <c r="C33" s="943"/>
      <c r="D33" s="368"/>
      <c r="E33" s="368"/>
      <c r="F33" s="714" t="s">
        <v>359</v>
      </c>
      <c r="G33" s="366"/>
      <c r="H33" s="367"/>
      <c r="I33" s="367"/>
      <c r="J33" s="367"/>
      <c r="K33" s="367"/>
      <c r="L33" s="367"/>
      <c r="M33" s="367"/>
      <c r="N33" s="367"/>
      <c r="O33" s="367"/>
      <c r="P33" s="367"/>
      <c r="Q33" s="367"/>
      <c r="R33" s="367"/>
      <c r="S33" s="367"/>
      <c r="T33" s="367"/>
      <c r="U33" s="367"/>
      <c r="V33" s="367"/>
      <c r="W33" s="367"/>
      <c r="X33" s="367"/>
      <c r="Y33" s="367"/>
      <c r="Z33" s="366"/>
      <c r="AA33" s="227">
        <f t="shared" si="7"/>
        <v>0</v>
      </c>
    </row>
    <row r="34" spans="1:28" s="625" customFormat="1" ht="18" customHeight="1" thickBot="1">
      <c r="A34" s="624"/>
      <c r="B34" s="630"/>
      <c r="C34" s="945"/>
      <c r="D34" s="369"/>
      <c r="E34" s="369"/>
      <c r="F34" s="715" t="s">
        <v>359</v>
      </c>
      <c r="G34" s="372"/>
      <c r="H34" s="373"/>
      <c r="I34" s="373"/>
      <c r="J34" s="373"/>
      <c r="K34" s="373"/>
      <c r="L34" s="373"/>
      <c r="M34" s="373"/>
      <c r="N34" s="373"/>
      <c r="O34" s="373"/>
      <c r="P34" s="373"/>
      <c r="Q34" s="373"/>
      <c r="R34" s="373"/>
      <c r="S34" s="373"/>
      <c r="T34" s="373"/>
      <c r="U34" s="373"/>
      <c r="V34" s="373"/>
      <c r="W34" s="373"/>
      <c r="X34" s="373"/>
      <c r="Y34" s="373"/>
      <c r="Z34" s="372"/>
      <c r="AA34" s="228">
        <f t="shared" si="7"/>
        <v>0</v>
      </c>
    </row>
    <row r="35" spans="1:28" s="625" customFormat="1" ht="12">
      <c r="A35" s="624"/>
      <c r="B35" s="871" t="s">
        <v>55</v>
      </c>
      <c r="C35" s="942" t="s">
        <v>760</v>
      </c>
      <c r="D35" s="871"/>
      <c r="E35" s="871"/>
      <c r="F35" s="777"/>
      <c r="G35" s="229"/>
      <c r="H35" s="229"/>
      <c r="I35" s="229"/>
      <c r="J35" s="229"/>
      <c r="K35" s="229"/>
      <c r="L35" s="229"/>
      <c r="M35" s="229"/>
      <c r="N35" s="229"/>
      <c r="O35" s="229"/>
      <c r="P35" s="229"/>
      <c r="Q35" s="229"/>
      <c r="R35" s="229"/>
      <c r="S35" s="229"/>
      <c r="T35" s="229"/>
      <c r="U35" s="229"/>
      <c r="V35" s="229"/>
      <c r="W35" s="623"/>
      <c r="X35" s="623"/>
      <c r="Y35" s="623"/>
      <c r="Z35" s="229"/>
    </row>
    <row r="36" spans="1:28" s="625" customFormat="1" ht="12">
      <c r="A36" s="624"/>
      <c r="B36" s="871" t="s">
        <v>56</v>
      </c>
      <c r="C36" s="942" t="s">
        <v>360</v>
      </c>
      <c r="D36" s="871"/>
      <c r="E36" s="871"/>
      <c r="F36" s="777"/>
      <c r="G36" s="229"/>
      <c r="H36" s="229"/>
      <c r="I36" s="229"/>
      <c r="J36" s="229"/>
      <c r="K36" s="229"/>
      <c r="L36" s="229"/>
      <c r="M36" s="229"/>
      <c r="N36" s="229"/>
      <c r="O36" s="229"/>
      <c r="P36" s="229"/>
      <c r="Q36" s="229"/>
      <c r="R36" s="229"/>
      <c r="S36" s="229"/>
      <c r="T36" s="229"/>
      <c r="U36" s="229"/>
      <c r="V36" s="229"/>
      <c r="W36" s="623"/>
      <c r="X36" s="623"/>
      <c r="Y36" s="623"/>
      <c r="Z36" s="229"/>
    </row>
    <row r="37" spans="1:28" s="625" customFormat="1" ht="18" customHeight="1">
      <c r="A37" s="624"/>
      <c r="B37" s="777"/>
      <c r="C37" s="624"/>
      <c r="D37" s="871"/>
      <c r="E37" s="871"/>
      <c r="F37" s="871"/>
      <c r="H37" s="226"/>
      <c r="I37" s="226"/>
      <c r="J37" s="226"/>
      <c r="K37" s="226"/>
      <c r="L37" s="226"/>
      <c r="M37" s="226"/>
      <c r="N37" s="226"/>
      <c r="O37" s="226"/>
      <c r="P37" s="226"/>
      <c r="Q37" s="226"/>
      <c r="R37" s="226"/>
      <c r="S37" s="226"/>
      <c r="T37" s="226"/>
      <c r="U37" s="226"/>
      <c r="V37" s="226"/>
      <c r="W37" s="226"/>
      <c r="X37" s="226"/>
      <c r="Y37" s="226"/>
      <c r="Z37" s="623"/>
      <c r="AA37" s="623"/>
      <c r="AB37" s="226"/>
    </row>
    <row r="38" spans="1:28" s="625" customFormat="1" ht="18" customHeight="1" thickBot="1">
      <c r="A38" s="624"/>
      <c r="B38" s="712" t="s">
        <v>743</v>
      </c>
      <c r="C38" s="624"/>
      <c r="D38" s="624"/>
      <c r="E38" s="871"/>
      <c r="F38" s="871"/>
      <c r="G38" s="871"/>
      <c r="H38" s="229"/>
      <c r="I38" s="229"/>
      <c r="J38" s="229"/>
      <c r="K38" s="229"/>
      <c r="L38" s="229"/>
      <c r="M38" s="229"/>
      <c r="N38" s="229"/>
      <c r="O38" s="229"/>
      <c r="P38" s="229"/>
      <c r="Q38" s="229"/>
      <c r="R38" s="229"/>
      <c r="S38" s="229"/>
      <c r="T38" s="229"/>
      <c r="U38" s="229"/>
      <c r="V38" s="229"/>
      <c r="W38" s="229"/>
      <c r="X38" s="229"/>
      <c r="Y38" s="229"/>
      <c r="Z38" s="623"/>
      <c r="AA38" s="623"/>
      <c r="AB38" s="229"/>
    </row>
    <row r="39" spans="1:28" s="625" customFormat="1" ht="18" customHeight="1" thickBot="1">
      <c r="A39" s="624"/>
      <c r="B39" s="1639" t="s">
        <v>357</v>
      </c>
      <c r="C39" s="1635"/>
      <c r="D39" s="1635"/>
      <c r="E39" s="1635"/>
      <c r="F39" s="681" t="s">
        <v>321</v>
      </c>
      <c r="G39" s="941" t="s">
        <v>419</v>
      </c>
      <c r="H39" s="941" t="s">
        <v>421</v>
      </c>
      <c r="I39" s="941" t="s">
        <v>422</v>
      </c>
      <c r="J39" s="941" t="s">
        <v>423</v>
      </c>
      <c r="K39" s="941" t="s">
        <v>424</v>
      </c>
      <c r="L39" s="941" t="s">
        <v>425</v>
      </c>
      <c r="M39" s="941" t="s">
        <v>426</v>
      </c>
      <c r="N39" s="941" t="s">
        <v>427</v>
      </c>
      <c r="O39" s="941" t="s">
        <v>428</v>
      </c>
      <c r="P39" s="941" t="s">
        <v>429</v>
      </c>
      <c r="Q39" s="941" t="s">
        <v>430</v>
      </c>
      <c r="R39" s="941" t="s">
        <v>431</v>
      </c>
      <c r="S39" s="941" t="s">
        <v>432</v>
      </c>
      <c r="T39" s="941" t="s">
        <v>433</v>
      </c>
      <c r="U39" s="941" t="s">
        <v>434</v>
      </c>
      <c r="V39" s="941" t="s">
        <v>435</v>
      </c>
      <c r="W39" s="941" t="s">
        <v>436</v>
      </c>
      <c r="X39" s="941" t="s">
        <v>492</v>
      </c>
      <c r="Y39" s="941" t="s">
        <v>493</v>
      </c>
      <c r="Z39" s="941" t="s">
        <v>494</v>
      </c>
      <c r="AA39" s="632" t="s">
        <v>358</v>
      </c>
    </row>
    <row r="40" spans="1:28" s="629" customFormat="1" ht="18" customHeight="1">
      <c r="A40" s="626"/>
      <c r="B40" s="627" t="s">
        <v>59</v>
      </c>
      <c r="C40" s="628"/>
      <c r="D40" s="628"/>
      <c r="E40" s="713"/>
      <c r="F40" s="282" t="s">
        <v>359</v>
      </c>
      <c r="G40" s="283">
        <f>SUM(G41:G50)</f>
        <v>0</v>
      </c>
      <c r="H40" s="284">
        <f t="shared" ref="H40:AA40" si="8">SUM(H41:H50)</f>
        <v>0</v>
      </c>
      <c r="I40" s="284">
        <f t="shared" si="8"/>
        <v>0</v>
      </c>
      <c r="J40" s="284">
        <f t="shared" si="8"/>
        <v>0</v>
      </c>
      <c r="K40" s="284">
        <f t="shared" si="8"/>
        <v>0</v>
      </c>
      <c r="L40" s="284">
        <f t="shared" si="8"/>
        <v>0</v>
      </c>
      <c r="M40" s="284">
        <f t="shared" si="8"/>
        <v>0</v>
      </c>
      <c r="N40" s="284">
        <f t="shared" si="8"/>
        <v>0</v>
      </c>
      <c r="O40" s="284">
        <f t="shared" si="8"/>
        <v>0</v>
      </c>
      <c r="P40" s="284">
        <f t="shared" si="8"/>
        <v>0</v>
      </c>
      <c r="Q40" s="284">
        <f t="shared" si="8"/>
        <v>0</v>
      </c>
      <c r="R40" s="284">
        <f t="shared" si="8"/>
        <v>0</v>
      </c>
      <c r="S40" s="284">
        <f t="shared" si="8"/>
        <v>0</v>
      </c>
      <c r="T40" s="284">
        <f t="shared" si="8"/>
        <v>0</v>
      </c>
      <c r="U40" s="284">
        <f t="shared" si="8"/>
        <v>0</v>
      </c>
      <c r="V40" s="284">
        <f t="shared" si="8"/>
        <v>0</v>
      </c>
      <c r="W40" s="284">
        <f t="shared" si="8"/>
        <v>0</v>
      </c>
      <c r="X40" s="284">
        <f t="shared" si="8"/>
        <v>0</v>
      </c>
      <c r="Y40" s="284">
        <f t="shared" si="8"/>
        <v>0</v>
      </c>
      <c r="Z40" s="283">
        <f t="shared" si="8"/>
        <v>0</v>
      </c>
      <c r="AA40" s="285">
        <f t="shared" si="8"/>
        <v>0</v>
      </c>
    </row>
    <row r="41" spans="1:28" s="625" customFormat="1" ht="18" customHeight="1">
      <c r="A41" s="624"/>
      <c r="B41" s="882"/>
      <c r="C41" s="370"/>
      <c r="D41" s="368"/>
      <c r="E41" s="371"/>
      <c r="F41" s="714" t="s">
        <v>359</v>
      </c>
      <c r="G41" s="366"/>
      <c r="H41" s="367"/>
      <c r="I41" s="367"/>
      <c r="J41" s="367"/>
      <c r="K41" s="367"/>
      <c r="L41" s="367"/>
      <c r="M41" s="367"/>
      <c r="N41" s="367"/>
      <c r="O41" s="367"/>
      <c r="P41" s="367"/>
      <c r="Q41" s="367"/>
      <c r="R41" s="367"/>
      <c r="S41" s="367"/>
      <c r="T41" s="367"/>
      <c r="U41" s="367"/>
      <c r="V41" s="367"/>
      <c r="W41" s="367"/>
      <c r="X41" s="367"/>
      <c r="Y41" s="367"/>
      <c r="Z41" s="366"/>
      <c r="AA41" s="227">
        <f t="shared" ref="AA41:AA50" si="9">SUM(G41:Z41)</f>
        <v>0</v>
      </c>
    </row>
    <row r="42" spans="1:28" s="625" customFormat="1" ht="18" customHeight="1">
      <c r="A42" s="624"/>
      <c r="B42" s="882"/>
      <c r="C42" s="1000"/>
      <c r="D42" s="368"/>
      <c r="E42" s="371"/>
      <c r="F42" s="714" t="s">
        <v>359</v>
      </c>
      <c r="G42" s="366"/>
      <c r="H42" s="367"/>
      <c r="I42" s="367"/>
      <c r="J42" s="367"/>
      <c r="K42" s="367"/>
      <c r="L42" s="367"/>
      <c r="M42" s="367"/>
      <c r="N42" s="367"/>
      <c r="O42" s="367"/>
      <c r="P42" s="367"/>
      <c r="Q42" s="367"/>
      <c r="R42" s="367"/>
      <c r="S42" s="367"/>
      <c r="T42" s="367"/>
      <c r="U42" s="367"/>
      <c r="V42" s="367"/>
      <c r="W42" s="367"/>
      <c r="X42" s="367"/>
      <c r="Y42" s="367"/>
      <c r="Z42" s="366"/>
      <c r="AA42" s="227">
        <f t="shared" si="9"/>
        <v>0</v>
      </c>
    </row>
    <row r="43" spans="1:28" s="625" customFormat="1" ht="18" customHeight="1">
      <c r="A43" s="624"/>
      <c r="B43" s="882"/>
      <c r="C43" s="1002"/>
      <c r="D43" s="1003"/>
      <c r="E43" s="1004"/>
      <c r="F43" s="1005" t="s">
        <v>361</v>
      </c>
      <c r="G43" s="1006"/>
      <c r="H43" s="1007"/>
      <c r="I43" s="1007"/>
      <c r="J43" s="1007"/>
      <c r="K43" s="1007"/>
      <c r="L43" s="1007"/>
      <c r="M43" s="1007"/>
      <c r="N43" s="1007"/>
      <c r="O43" s="1007"/>
      <c r="P43" s="1007"/>
      <c r="Q43" s="1007"/>
      <c r="R43" s="1007"/>
      <c r="S43" s="1007"/>
      <c r="T43" s="1007"/>
      <c r="U43" s="1007"/>
      <c r="V43" s="1007"/>
      <c r="W43" s="1007"/>
      <c r="X43" s="1007"/>
      <c r="Y43" s="1007"/>
      <c r="Z43" s="1008"/>
      <c r="AA43" s="1009">
        <f t="shared" si="9"/>
        <v>0</v>
      </c>
    </row>
    <row r="44" spans="1:28" s="625" customFormat="1" ht="18" customHeight="1">
      <c r="A44" s="624"/>
      <c r="B44" s="882"/>
      <c r="C44" s="943"/>
      <c r="D44" s="944"/>
      <c r="E44" s="371"/>
      <c r="F44" s="714" t="s">
        <v>361</v>
      </c>
      <c r="G44" s="366"/>
      <c r="H44" s="367"/>
      <c r="I44" s="367"/>
      <c r="J44" s="367"/>
      <c r="K44" s="367"/>
      <c r="L44" s="367"/>
      <c r="M44" s="367"/>
      <c r="N44" s="367"/>
      <c r="O44" s="367"/>
      <c r="P44" s="367"/>
      <c r="Q44" s="367"/>
      <c r="R44" s="367"/>
      <c r="S44" s="367"/>
      <c r="T44" s="367"/>
      <c r="U44" s="367"/>
      <c r="V44" s="367"/>
      <c r="W44" s="367"/>
      <c r="X44" s="367"/>
      <c r="Y44" s="367"/>
      <c r="Z44" s="377"/>
      <c r="AA44" s="230">
        <f t="shared" si="9"/>
        <v>0</v>
      </c>
    </row>
    <row r="45" spans="1:28" s="625" customFormat="1" ht="18" customHeight="1">
      <c r="A45" s="624"/>
      <c r="B45" s="882"/>
      <c r="C45" s="943"/>
      <c r="D45" s="368"/>
      <c r="E45" s="371"/>
      <c r="F45" s="714" t="s">
        <v>361</v>
      </c>
      <c r="G45" s="366"/>
      <c r="H45" s="367"/>
      <c r="I45" s="367"/>
      <c r="J45" s="367"/>
      <c r="K45" s="367"/>
      <c r="L45" s="367"/>
      <c r="M45" s="367"/>
      <c r="N45" s="367"/>
      <c r="O45" s="367"/>
      <c r="P45" s="367"/>
      <c r="Q45" s="367"/>
      <c r="R45" s="367"/>
      <c r="S45" s="367"/>
      <c r="T45" s="367"/>
      <c r="U45" s="367"/>
      <c r="V45" s="367"/>
      <c r="W45" s="367"/>
      <c r="X45" s="367"/>
      <c r="Y45" s="367"/>
      <c r="Z45" s="377"/>
      <c r="AA45" s="230">
        <f t="shared" si="9"/>
        <v>0</v>
      </c>
    </row>
    <row r="46" spans="1:28" s="625" customFormat="1" ht="18" customHeight="1">
      <c r="A46" s="624"/>
      <c r="B46" s="882"/>
      <c r="C46" s="370"/>
      <c r="D46" s="368"/>
      <c r="E46" s="371"/>
      <c r="F46" s="714" t="s">
        <v>361</v>
      </c>
      <c r="G46" s="366"/>
      <c r="H46" s="367"/>
      <c r="I46" s="367"/>
      <c r="J46" s="367"/>
      <c r="K46" s="367"/>
      <c r="L46" s="367"/>
      <c r="M46" s="367"/>
      <c r="N46" s="367"/>
      <c r="O46" s="367"/>
      <c r="P46" s="367"/>
      <c r="Q46" s="367"/>
      <c r="R46" s="367"/>
      <c r="S46" s="367"/>
      <c r="T46" s="367"/>
      <c r="U46" s="367"/>
      <c r="V46" s="367"/>
      <c r="W46" s="367"/>
      <c r="X46" s="367"/>
      <c r="Y46" s="367"/>
      <c r="Z46" s="377"/>
      <c r="AA46" s="230">
        <f t="shared" si="9"/>
        <v>0</v>
      </c>
    </row>
    <row r="47" spans="1:28" s="625" customFormat="1" ht="18" customHeight="1">
      <c r="A47" s="624"/>
      <c r="B47" s="882"/>
      <c r="C47" s="943"/>
      <c r="D47" s="368"/>
      <c r="E47" s="371"/>
      <c r="F47" s="714" t="s">
        <v>361</v>
      </c>
      <c r="G47" s="366"/>
      <c r="H47" s="367"/>
      <c r="I47" s="367"/>
      <c r="J47" s="367"/>
      <c r="K47" s="367"/>
      <c r="L47" s="367"/>
      <c r="M47" s="367"/>
      <c r="N47" s="367"/>
      <c r="O47" s="367"/>
      <c r="P47" s="367"/>
      <c r="Q47" s="367"/>
      <c r="R47" s="367"/>
      <c r="S47" s="367"/>
      <c r="T47" s="367"/>
      <c r="U47" s="367"/>
      <c r="V47" s="367"/>
      <c r="W47" s="367"/>
      <c r="X47" s="367"/>
      <c r="Y47" s="367"/>
      <c r="Z47" s="377"/>
      <c r="AA47" s="230">
        <f t="shared" si="9"/>
        <v>0</v>
      </c>
    </row>
    <row r="48" spans="1:28" s="625" customFormat="1" ht="18" customHeight="1">
      <c r="A48" s="624"/>
      <c r="B48" s="882"/>
      <c r="C48" s="943"/>
      <c r="D48" s="368"/>
      <c r="E48" s="371"/>
      <c r="F48" s="714" t="s">
        <v>361</v>
      </c>
      <c r="G48" s="366"/>
      <c r="H48" s="367"/>
      <c r="I48" s="367"/>
      <c r="J48" s="367"/>
      <c r="K48" s="367"/>
      <c r="L48" s="367"/>
      <c r="M48" s="367"/>
      <c r="N48" s="367"/>
      <c r="O48" s="367"/>
      <c r="P48" s="367"/>
      <c r="Q48" s="367"/>
      <c r="R48" s="367"/>
      <c r="S48" s="367"/>
      <c r="T48" s="367"/>
      <c r="U48" s="367"/>
      <c r="V48" s="367"/>
      <c r="W48" s="367"/>
      <c r="X48" s="367"/>
      <c r="Y48" s="367"/>
      <c r="Z48" s="377"/>
      <c r="AA48" s="230">
        <f t="shared" si="9"/>
        <v>0</v>
      </c>
    </row>
    <row r="49" spans="1:27" s="625" customFormat="1" ht="18" customHeight="1">
      <c r="A49" s="624"/>
      <c r="B49" s="882"/>
      <c r="C49" s="370"/>
      <c r="D49" s="368"/>
      <c r="E49" s="371"/>
      <c r="F49" s="714" t="s">
        <v>361</v>
      </c>
      <c r="G49" s="366"/>
      <c r="H49" s="367"/>
      <c r="I49" s="367"/>
      <c r="J49" s="367"/>
      <c r="K49" s="367"/>
      <c r="L49" s="367"/>
      <c r="M49" s="367"/>
      <c r="N49" s="367"/>
      <c r="O49" s="367"/>
      <c r="P49" s="367"/>
      <c r="Q49" s="367"/>
      <c r="R49" s="367"/>
      <c r="S49" s="367"/>
      <c r="T49" s="367"/>
      <c r="U49" s="367"/>
      <c r="V49" s="367"/>
      <c r="W49" s="367"/>
      <c r="X49" s="367"/>
      <c r="Y49" s="367"/>
      <c r="Z49" s="377"/>
      <c r="AA49" s="230">
        <f t="shared" si="9"/>
        <v>0</v>
      </c>
    </row>
    <row r="50" spans="1:27" s="625" customFormat="1" ht="18" customHeight="1" thickBot="1">
      <c r="A50" s="624"/>
      <c r="B50" s="630"/>
      <c r="C50" s="374"/>
      <c r="D50" s="375"/>
      <c r="E50" s="376"/>
      <c r="F50" s="715" t="s">
        <v>361</v>
      </c>
      <c r="G50" s="372"/>
      <c r="H50" s="373"/>
      <c r="I50" s="373"/>
      <c r="J50" s="373"/>
      <c r="K50" s="373"/>
      <c r="L50" s="373"/>
      <c r="M50" s="373"/>
      <c r="N50" s="373"/>
      <c r="O50" s="373"/>
      <c r="P50" s="373"/>
      <c r="Q50" s="373"/>
      <c r="R50" s="373"/>
      <c r="S50" s="373"/>
      <c r="T50" s="373"/>
      <c r="U50" s="373"/>
      <c r="V50" s="373"/>
      <c r="W50" s="373"/>
      <c r="X50" s="373"/>
      <c r="Y50" s="373"/>
      <c r="Z50" s="378"/>
      <c r="AA50" s="231">
        <f t="shared" si="9"/>
        <v>0</v>
      </c>
    </row>
    <row r="51" spans="1:27" s="625" customFormat="1" ht="12.75" thickBot="1">
      <c r="A51" s="624"/>
      <c r="B51" s="871" t="s">
        <v>55</v>
      </c>
      <c r="C51" s="942" t="s">
        <v>524</v>
      </c>
      <c r="D51" s="871"/>
      <c r="E51" s="871"/>
      <c r="F51" s="777"/>
      <c r="G51" s="229"/>
      <c r="H51" s="229"/>
      <c r="I51" s="229"/>
      <c r="J51" s="229"/>
      <c r="K51" s="229"/>
      <c r="L51" s="229"/>
      <c r="M51" s="229"/>
      <c r="N51" s="229"/>
      <c r="O51" s="229"/>
      <c r="P51" s="229"/>
      <c r="Q51" s="229"/>
      <c r="R51" s="229"/>
      <c r="S51" s="229"/>
      <c r="T51" s="229"/>
      <c r="U51" s="229"/>
      <c r="V51" s="229"/>
      <c r="W51" s="623"/>
      <c r="X51" s="623"/>
      <c r="Y51" s="623"/>
      <c r="Z51" s="229"/>
    </row>
    <row r="52" spans="1:27" s="625" customFormat="1" ht="12">
      <c r="A52" s="624"/>
      <c r="B52" s="871" t="s">
        <v>56</v>
      </c>
      <c r="C52" s="942" t="s">
        <v>360</v>
      </c>
      <c r="D52" s="871"/>
      <c r="E52" s="871"/>
      <c r="F52" s="777"/>
      <c r="G52" s="229"/>
      <c r="H52" s="229"/>
      <c r="I52" s="229"/>
      <c r="J52" s="229"/>
      <c r="K52" s="229"/>
      <c r="L52" s="229"/>
      <c r="M52" s="229"/>
      <c r="N52" s="229"/>
      <c r="O52" s="229"/>
      <c r="P52" s="229"/>
      <c r="Q52" s="229"/>
      <c r="R52" s="229"/>
      <c r="S52" s="229"/>
      <c r="T52" s="229"/>
      <c r="U52" s="229"/>
      <c r="V52" s="229"/>
      <c r="W52" s="623"/>
      <c r="X52" s="623"/>
      <c r="Y52" s="1485" t="s">
        <v>249</v>
      </c>
      <c r="Z52" s="1597"/>
      <c r="AA52" s="1486"/>
    </row>
    <row r="53" spans="1:27" s="609" customFormat="1" ht="12" customHeight="1" thickBot="1">
      <c r="B53" s="871"/>
      <c r="C53" s="925"/>
      <c r="Y53" s="1487"/>
      <c r="Z53" s="1598"/>
      <c r="AA53" s="1488"/>
    </row>
    <row r="54" spans="1:27" ht="20.100000000000001" customHeight="1"/>
  </sheetData>
  <mergeCells count="16">
    <mergeCell ref="C19:AB19"/>
    <mergeCell ref="B23:E23"/>
    <mergeCell ref="B39:E39"/>
    <mergeCell ref="Y52:AA53"/>
    <mergeCell ref="C18:AB18"/>
    <mergeCell ref="B1:AA1"/>
    <mergeCell ref="B3:AA3"/>
    <mergeCell ref="B6:F6"/>
    <mergeCell ref="C7:D7"/>
    <mergeCell ref="B9:E9"/>
    <mergeCell ref="C17:AB17"/>
    <mergeCell ref="C10:D10"/>
    <mergeCell ref="B12:E12"/>
    <mergeCell ref="C14:AB14"/>
    <mergeCell ref="C15:AB15"/>
    <mergeCell ref="C16:AB16"/>
  </mergeCells>
  <phoneticPr fontId="26"/>
  <printOptions horizontalCentered="1"/>
  <pageMargins left="0.78740157480314965" right="0.78740157480314965" top="0.98425196850393704" bottom="0.98425196850393704" header="0.51181102362204722" footer="0.51181102362204722"/>
  <pageSetup paperSize="8" scale="62" orientation="landscape"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44"/>
  <sheetViews>
    <sheetView workbookViewId="0">
      <selection activeCell="F45" sqref="F45"/>
    </sheetView>
  </sheetViews>
  <sheetFormatPr defaultColWidth="9" defaultRowHeight="12"/>
  <cols>
    <col min="1" max="1" width="2.625" style="625" customWidth="1"/>
    <col min="2" max="4" width="3.125" style="625" customWidth="1"/>
    <col min="5" max="5" width="2.625" style="625" customWidth="1"/>
    <col min="6" max="6" width="46.625" style="625" customWidth="1"/>
    <col min="7" max="8" width="15.625" style="625" customWidth="1"/>
    <col min="9" max="9" width="13.625" style="625" customWidth="1"/>
    <col min="10" max="10" width="21.5" style="625" customWidth="1"/>
    <col min="11" max="11" width="20.625" style="625" customWidth="1"/>
    <col min="12" max="12" width="2.625" style="625" customWidth="1"/>
    <col min="13" max="25" width="12.625" style="625" customWidth="1"/>
    <col min="26" max="26" width="3.125" style="625" customWidth="1"/>
    <col min="27" max="40" width="12.625" style="625" customWidth="1"/>
    <col min="41" max="60" width="13.625" style="625" customWidth="1"/>
    <col min="61" max="16384" width="9" style="625"/>
  </cols>
  <sheetData>
    <row r="1" spans="1:18" s="609" customFormat="1" ht="20.100000000000001" customHeight="1">
      <c r="B1" s="1617" t="s">
        <v>930</v>
      </c>
      <c r="C1" s="1260"/>
      <c r="D1" s="1260"/>
      <c r="E1" s="1260"/>
      <c r="F1" s="1260"/>
      <c r="G1" s="1260"/>
      <c r="H1" s="1260"/>
      <c r="I1" s="1260"/>
      <c r="J1" s="1260"/>
      <c r="K1" s="1260"/>
      <c r="L1" s="633"/>
      <c r="M1" s="633"/>
      <c r="N1" s="633"/>
      <c r="O1" s="633"/>
    </row>
    <row r="2" spans="1:18" s="609" customFormat="1" ht="9.9499999999999993" customHeight="1">
      <c r="A2" s="634"/>
      <c r="B2" s="633"/>
      <c r="C2" s="633"/>
      <c r="D2" s="633"/>
      <c r="E2" s="633"/>
      <c r="F2" s="635"/>
      <c r="G2" s="938"/>
      <c r="H2" s="938"/>
      <c r="I2" s="938"/>
      <c r="J2" s="938"/>
      <c r="K2" s="938"/>
      <c r="L2" s="633"/>
    </row>
    <row r="3" spans="1:18" s="684" customFormat="1" ht="20.100000000000001" customHeight="1">
      <c r="A3" s="682"/>
      <c r="B3" s="1225" t="s">
        <v>362</v>
      </c>
      <c r="C3" s="1225"/>
      <c r="D3" s="1225"/>
      <c r="E3" s="1225"/>
      <c r="F3" s="1225"/>
      <c r="G3" s="1225"/>
      <c r="H3" s="1225"/>
      <c r="I3" s="1225"/>
      <c r="J3" s="1225"/>
      <c r="K3" s="1225"/>
      <c r="L3" s="548"/>
      <c r="M3" s="548"/>
      <c r="N3" s="548"/>
      <c r="O3" s="548"/>
      <c r="P3" s="683"/>
      <c r="Q3" s="683"/>
      <c r="R3" s="683"/>
    </row>
    <row r="4" spans="1:18" ht="8.25" customHeight="1" thickBot="1">
      <c r="A4" s="548"/>
      <c r="B4" s="548"/>
      <c r="C4" s="548"/>
      <c r="D4" s="548"/>
      <c r="E4" s="548"/>
      <c r="F4" s="548"/>
      <c r="G4" s="548"/>
      <c r="H4" s="548"/>
      <c r="I4" s="548"/>
      <c r="J4" s="548"/>
      <c r="K4" s="548"/>
      <c r="L4" s="548"/>
      <c r="M4" s="548"/>
      <c r="N4" s="548"/>
      <c r="O4" s="548"/>
    </row>
    <row r="5" spans="1:18" ht="20.100000000000001" customHeight="1">
      <c r="B5" s="1641" t="s">
        <v>168</v>
      </c>
      <c r="C5" s="1642"/>
      <c r="D5" s="1642"/>
      <c r="E5" s="1642"/>
      <c r="F5" s="1643"/>
      <c r="G5" s="939" t="s">
        <v>116</v>
      </c>
      <c r="H5" s="708" t="s">
        <v>525</v>
      </c>
      <c r="I5" s="1647" t="s">
        <v>363</v>
      </c>
      <c r="J5" s="1643"/>
      <c r="K5" s="1649" t="s">
        <v>669</v>
      </c>
      <c r="L5" s="685"/>
    </row>
    <row r="6" spans="1:18" ht="20.100000000000001" customHeight="1" thickBot="1">
      <c r="B6" s="1644"/>
      <c r="C6" s="1645"/>
      <c r="D6" s="1645"/>
      <c r="E6" s="1645"/>
      <c r="F6" s="1646"/>
      <c r="G6" s="709" t="s">
        <v>117</v>
      </c>
      <c r="H6" s="709" t="s">
        <v>162</v>
      </c>
      <c r="I6" s="1648"/>
      <c r="J6" s="1646"/>
      <c r="K6" s="1650"/>
      <c r="L6" s="685"/>
    </row>
    <row r="7" spans="1:18" s="689" customFormat="1" ht="20.100000000000001" customHeight="1">
      <c r="A7" s="686"/>
      <c r="B7" s="981"/>
      <c r="C7" s="982"/>
      <c r="D7" s="697"/>
      <c r="E7" s="688" t="s">
        <v>79</v>
      </c>
      <c r="F7" s="454"/>
      <c r="G7" s="379"/>
      <c r="H7" s="379"/>
      <c r="I7" s="453"/>
      <c r="J7" s="531"/>
      <c r="K7" s="455"/>
      <c r="L7" s="685"/>
    </row>
    <row r="8" spans="1:18" s="689" customFormat="1" ht="20.100000000000001" customHeight="1">
      <c r="A8" s="686"/>
      <c r="B8" s="983"/>
      <c r="C8" s="687"/>
      <c r="D8" s="697"/>
      <c r="E8" s="690" t="s">
        <v>79</v>
      </c>
      <c r="F8" s="380"/>
      <c r="G8" s="381"/>
      <c r="H8" s="381"/>
      <c r="I8" s="456"/>
      <c r="J8" s="532"/>
      <c r="K8" s="457"/>
      <c r="L8" s="685"/>
    </row>
    <row r="9" spans="1:18" s="689" customFormat="1" ht="20.100000000000001" customHeight="1">
      <c r="A9" s="686"/>
      <c r="B9" s="983"/>
      <c r="C9" s="687"/>
      <c r="D9" s="984" t="s">
        <v>139</v>
      </c>
      <c r="E9" s="1286" t="s">
        <v>163</v>
      </c>
      <c r="F9" s="1640"/>
      <c r="G9" s="691"/>
      <c r="H9" s="691"/>
      <c r="I9" s="692"/>
      <c r="J9" s="693"/>
      <c r="K9" s="694"/>
      <c r="L9" s="685"/>
    </row>
    <row r="10" spans="1:18" s="689" customFormat="1" ht="20.100000000000001" customHeight="1">
      <c r="A10" s="686"/>
      <c r="B10" s="983"/>
      <c r="C10" s="687"/>
      <c r="D10" s="697"/>
      <c r="E10" s="696" t="s">
        <v>79</v>
      </c>
      <c r="F10" s="459"/>
      <c r="G10" s="382"/>
      <c r="H10" s="382"/>
      <c r="I10" s="458"/>
      <c r="J10" s="533"/>
      <c r="K10" s="460"/>
      <c r="L10" s="685"/>
    </row>
    <row r="11" spans="1:18" s="689" customFormat="1" ht="20.100000000000001" customHeight="1">
      <c r="A11" s="686"/>
      <c r="B11" s="983"/>
      <c r="C11" s="687"/>
      <c r="D11" s="697"/>
      <c r="E11" s="690" t="s">
        <v>79</v>
      </c>
      <c r="F11" s="380"/>
      <c r="G11" s="381"/>
      <c r="H11" s="381"/>
      <c r="I11" s="456"/>
      <c r="J11" s="532"/>
      <c r="K11" s="457"/>
      <c r="L11" s="685"/>
    </row>
    <row r="12" spans="1:18" s="689" customFormat="1" ht="20.100000000000001" customHeight="1">
      <c r="A12" s="686"/>
      <c r="B12" s="983"/>
      <c r="C12" s="687"/>
      <c r="D12" s="697" t="s">
        <v>364</v>
      </c>
      <c r="E12" s="1286" t="s">
        <v>164</v>
      </c>
      <c r="F12" s="1640"/>
      <c r="G12" s="698"/>
      <c r="H12" s="698"/>
      <c r="I12" s="699"/>
      <c r="J12" s="700"/>
      <c r="K12" s="701"/>
      <c r="L12" s="685"/>
    </row>
    <row r="13" spans="1:18" s="689" customFormat="1" ht="20.100000000000001" customHeight="1">
      <c r="A13" s="686"/>
      <c r="B13" s="983"/>
      <c r="C13" s="687"/>
      <c r="D13" s="974"/>
      <c r="E13" s="696" t="s">
        <v>79</v>
      </c>
      <c r="F13" s="459"/>
      <c r="G13" s="382"/>
      <c r="H13" s="382"/>
      <c r="I13" s="458"/>
      <c r="J13" s="533"/>
      <c r="K13" s="460"/>
      <c r="L13" s="685"/>
    </row>
    <row r="14" spans="1:18" s="689" customFormat="1" ht="20.100000000000001" customHeight="1">
      <c r="A14" s="686"/>
      <c r="B14" s="983"/>
      <c r="C14" s="687"/>
      <c r="D14" s="697"/>
      <c r="E14" s="690" t="s">
        <v>79</v>
      </c>
      <c r="F14" s="380"/>
      <c r="G14" s="381"/>
      <c r="H14" s="381"/>
      <c r="I14" s="456"/>
      <c r="J14" s="532"/>
      <c r="K14" s="457"/>
      <c r="L14" s="685"/>
    </row>
    <row r="15" spans="1:18" s="689" customFormat="1" ht="20.100000000000001" customHeight="1">
      <c r="A15" s="686"/>
      <c r="B15" s="983"/>
      <c r="C15" s="687"/>
      <c r="D15" s="984" t="s">
        <v>141</v>
      </c>
      <c r="E15" s="1286" t="s">
        <v>165</v>
      </c>
      <c r="F15" s="1640"/>
      <c r="G15" s="698"/>
      <c r="H15" s="698"/>
      <c r="I15" s="699"/>
      <c r="J15" s="700"/>
      <c r="K15" s="701"/>
      <c r="L15" s="685"/>
    </row>
    <row r="16" spans="1:18" s="689" customFormat="1" ht="20.100000000000001" customHeight="1">
      <c r="A16" s="686"/>
      <c r="B16" s="983"/>
      <c r="C16" s="687"/>
      <c r="D16" s="697"/>
      <c r="E16" s="696" t="s">
        <v>79</v>
      </c>
      <c r="F16" s="459"/>
      <c r="G16" s="382"/>
      <c r="H16" s="382"/>
      <c r="I16" s="458" t="s">
        <v>472</v>
      </c>
      <c r="J16" s="533"/>
      <c r="K16" s="460"/>
      <c r="L16" s="685"/>
    </row>
    <row r="17" spans="1:12" s="689" customFormat="1" ht="20.100000000000001" customHeight="1">
      <c r="A17" s="686"/>
      <c r="B17" s="983"/>
      <c r="C17" s="687"/>
      <c r="D17" s="697"/>
      <c r="E17" s="690" t="s">
        <v>79</v>
      </c>
      <c r="F17" s="380"/>
      <c r="G17" s="381"/>
      <c r="H17" s="381"/>
      <c r="I17" s="456"/>
      <c r="J17" s="532"/>
      <c r="K17" s="457"/>
      <c r="L17" s="685"/>
    </row>
    <row r="18" spans="1:12" s="689" customFormat="1" ht="20.100000000000001" customHeight="1">
      <c r="A18" s="686"/>
      <c r="B18" s="983"/>
      <c r="C18" s="687"/>
      <c r="D18" s="984" t="s">
        <v>364</v>
      </c>
      <c r="E18" s="1286" t="s">
        <v>166</v>
      </c>
      <c r="F18" s="1640"/>
      <c r="G18" s="702"/>
      <c r="H18" s="698"/>
      <c r="I18" s="699"/>
      <c r="J18" s="700"/>
      <c r="K18" s="701"/>
      <c r="L18" s="685"/>
    </row>
    <row r="19" spans="1:12" s="689" customFormat="1" ht="20.100000000000001" customHeight="1" thickBot="1">
      <c r="B19" s="668" t="s">
        <v>77</v>
      </c>
      <c r="C19" s="1651" t="s">
        <v>722</v>
      </c>
      <c r="D19" s="1257"/>
      <c r="E19" s="1652"/>
      <c r="F19" s="1653"/>
      <c r="G19" s="704">
        <f>(G9+G12+G15+G18)</f>
        <v>0</v>
      </c>
      <c r="H19" s="704">
        <f>(H9+H12+H15+H18)</f>
        <v>0</v>
      </c>
      <c r="I19" s="705" t="s">
        <v>365</v>
      </c>
      <c r="J19" s="706"/>
      <c r="K19" s="707"/>
      <c r="L19" s="685"/>
    </row>
    <row r="20" spans="1:12" s="689" customFormat="1" ht="20.100000000000001" customHeight="1">
      <c r="B20" s="981"/>
      <c r="C20" s="982"/>
      <c r="D20" s="697"/>
      <c r="E20" s="688" t="s">
        <v>79</v>
      </c>
      <c r="F20" s="454"/>
      <c r="G20" s="379"/>
      <c r="H20" s="382"/>
      <c r="I20" s="458"/>
      <c r="J20" s="533"/>
      <c r="K20" s="460"/>
      <c r="L20" s="685"/>
    </row>
    <row r="21" spans="1:12" s="689" customFormat="1" ht="20.100000000000001" customHeight="1">
      <c r="B21" s="983"/>
      <c r="C21" s="687"/>
      <c r="D21" s="697"/>
      <c r="E21" s="690" t="s">
        <v>79</v>
      </c>
      <c r="F21" s="380"/>
      <c r="G21" s="381"/>
      <c r="H21" s="381"/>
      <c r="I21" s="456"/>
      <c r="J21" s="532"/>
      <c r="K21" s="457"/>
      <c r="L21" s="685"/>
    </row>
    <row r="22" spans="1:12" s="689" customFormat="1" ht="20.100000000000001" customHeight="1">
      <c r="B22" s="983"/>
      <c r="C22" s="687"/>
      <c r="D22" s="695" t="s">
        <v>139</v>
      </c>
      <c r="E22" s="1286" t="s">
        <v>163</v>
      </c>
      <c r="F22" s="1640"/>
      <c r="G22" s="691"/>
      <c r="H22" s="691"/>
      <c r="I22" s="692"/>
      <c r="J22" s="693"/>
      <c r="K22" s="694"/>
      <c r="L22" s="685"/>
    </row>
    <row r="23" spans="1:12" s="689" customFormat="1" ht="20.100000000000001" customHeight="1">
      <c r="B23" s="983"/>
      <c r="C23" s="687"/>
      <c r="D23" s="697"/>
      <c r="E23" s="696" t="s">
        <v>79</v>
      </c>
      <c r="F23" s="459"/>
      <c r="G23" s="382"/>
      <c r="H23" s="382"/>
      <c r="I23" s="458"/>
      <c r="J23" s="533"/>
      <c r="K23" s="460"/>
      <c r="L23" s="685"/>
    </row>
    <row r="24" spans="1:12" s="689" customFormat="1" ht="20.100000000000001" customHeight="1">
      <c r="B24" s="983"/>
      <c r="C24" s="687"/>
      <c r="D24" s="697"/>
      <c r="E24" s="690" t="s">
        <v>79</v>
      </c>
      <c r="F24" s="380"/>
      <c r="G24" s="381"/>
      <c r="H24" s="381"/>
      <c r="I24" s="456"/>
      <c r="J24" s="532"/>
      <c r="K24" s="457"/>
      <c r="L24" s="685"/>
    </row>
    <row r="25" spans="1:12" s="689" customFormat="1" ht="20.100000000000001" customHeight="1">
      <c r="B25" s="983"/>
      <c r="C25" s="687"/>
      <c r="D25" s="697" t="s">
        <v>140</v>
      </c>
      <c r="E25" s="1286" t="s">
        <v>164</v>
      </c>
      <c r="F25" s="1640"/>
      <c r="G25" s="698"/>
      <c r="H25" s="698"/>
      <c r="I25" s="699"/>
      <c r="J25" s="700"/>
      <c r="K25" s="701"/>
      <c r="L25" s="685"/>
    </row>
    <row r="26" spans="1:12" s="689" customFormat="1" ht="20.100000000000001" customHeight="1">
      <c r="A26" s="686"/>
      <c r="B26" s="983"/>
      <c r="C26" s="687"/>
      <c r="D26" s="985"/>
      <c r="E26" s="696" t="s">
        <v>79</v>
      </c>
      <c r="F26" s="459"/>
      <c r="G26" s="382"/>
      <c r="H26" s="382"/>
      <c r="I26" s="458"/>
      <c r="J26" s="533"/>
      <c r="K26" s="460"/>
      <c r="L26" s="685"/>
    </row>
    <row r="27" spans="1:12" s="689" customFormat="1" ht="20.100000000000001" customHeight="1">
      <c r="A27" s="686"/>
      <c r="B27" s="983"/>
      <c r="C27" s="687"/>
      <c r="D27" s="697"/>
      <c r="E27" s="690" t="s">
        <v>79</v>
      </c>
      <c r="F27" s="380"/>
      <c r="G27" s="381"/>
      <c r="H27" s="381"/>
      <c r="I27" s="456"/>
      <c r="J27" s="532"/>
      <c r="K27" s="457"/>
      <c r="L27" s="685"/>
    </row>
    <row r="28" spans="1:12" s="689" customFormat="1" ht="20.100000000000001" customHeight="1">
      <c r="A28" s="686"/>
      <c r="B28" s="983"/>
      <c r="C28" s="687"/>
      <c r="D28" s="695" t="s">
        <v>141</v>
      </c>
      <c r="E28" s="1286" t="s">
        <v>165</v>
      </c>
      <c r="F28" s="1640"/>
      <c r="G28" s="698"/>
      <c r="H28" s="698"/>
      <c r="I28" s="699"/>
      <c r="J28" s="700"/>
      <c r="K28" s="701"/>
      <c r="L28" s="685"/>
    </row>
    <row r="29" spans="1:12" s="689" customFormat="1" ht="20.100000000000001" customHeight="1">
      <c r="B29" s="983"/>
      <c r="C29" s="687"/>
      <c r="D29" s="697"/>
      <c r="E29" s="696" t="s">
        <v>79</v>
      </c>
      <c r="F29" s="459"/>
      <c r="G29" s="382"/>
      <c r="H29" s="382"/>
      <c r="I29" s="458" t="s">
        <v>472</v>
      </c>
      <c r="J29" s="533"/>
      <c r="K29" s="460"/>
      <c r="L29" s="685"/>
    </row>
    <row r="30" spans="1:12" s="689" customFormat="1" ht="20.100000000000001" customHeight="1">
      <c r="B30" s="983"/>
      <c r="C30" s="687"/>
      <c r="D30" s="697"/>
      <c r="E30" s="690" t="s">
        <v>79</v>
      </c>
      <c r="F30" s="380"/>
      <c r="G30" s="381"/>
      <c r="H30" s="381"/>
      <c r="I30" s="456"/>
      <c r="J30" s="532"/>
      <c r="K30" s="457"/>
      <c r="L30" s="685"/>
    </row>
    <row r="31" spans="1:12" s="689" customFormat="1" ht="20.100000000000001" customHeight="1">
      <c r="B31" s="983"/>
      <c r="C31" s="687"/>
      <c r="D31" s="695" t="s">
        <v>364</v>
      </c>
      <c r="E31" s="1286" t="s">
        <v>166</v>
      </c>
      <c r="F31" s="1640"/>
      <c r="G31" s="702"/>
      <c r="H31" s="698"/>
      <c r="I31" s="699"/>
      <c r="J31" s="700"/>
      <c r="K31" s="701"/>
      <c r="L31" s="685"/>
    </row>
    <row r="32" spans="1:12" s="689" customFormat="1" ht="20.100000000000001" customHeight="1" thickBot="1">
      <c r="B32" s="1010" t="s">
        <v>80</v>
      </c>
      <c r="C32" s="1654" t="s">
        <v>762</v>
      </c>
      <c r="D32" s="1654"/>
      <c r="E32" s="1654"/>
      <c r="F32" s="1655"/>
      <c r="G32" s="1011">
        <f>(G22+G25+G28+G31)</f>
        <v>0</v>
      </c>
      <c r="H32" s="1011">
        <f>(H22+H25+H28+H31)</f>
        <v>0</v>
      </c>
      <c r="I32" s="998" t="s">
        <v>761</v>
      </c>
      <c r="J32" s="892"/>
      <c r="K32" s="986"/>
      <c r="L32" s="685"/>
    </row>
    <row r="33" spans="2:11" ht="20.100000000000001" customHeight="1" thickBot="1">
      <c r="B33" s="1659" t="s">
        <v>366</v>
      </c>
      <c r="C33" s="1660"/>
      <c r="D33" s="1660"/>
      <c r="E33" s="1660"/>
      <c r="F33" s="1661"/>
      <c r="G33" s="1012">
        <f>SUM(G19,G32)</f>
        <v>0</v>
      </c>
      <c r="H33" s="1012">
        <f>SUM(H19,H32)</f>
        <v>0</v>
      </c>
      <c r="I33" s="1013"/>
      <c r="J33" s="1014"/>
      <c r="K33" s="1015"/>
    </row>
    <row r="34" spans="2:11" ht="8.25" customHeight="1"/>
    <row r="35" spans="2:11" ht="13.5" customHeight="1">
      <c r="B35" s="622" t="s">
        <v>55</v>
      </c>
      <c r="C35" s="1596" t="s">
        <v>115</v>
      </c>
      <c r="D35" s="1596"/>
      <c r="E35" s="1607"/>
      <c r="F35" s="1607"/>
      <c r="G35" s="1607"/>
      <c r="H35" s="1607"/>
      <c r="I35" s="1607"/>
      <c r="J35" s="1607"/>
      <c r="K35" s="1607"/>
    </row>
    <row r="36" spans="2:11" ht="13.5" customHeight="1">
      <c r="B36" s="622" t="s">
        <v>56</v>
      </c>
      <c r="C36" s="1600" t="s">
        <v>465</v>
      </c>
      <c r="D36" s="1600"/>
      <c r="E36" s="1607"/>
      <c r="F36" s="1607"/>
      <c r="G36" s="1607"/>
      <c r="H36" s="1607"/>
      <c r="I36" s="1607"/>
      <c r="J36" s="1607"/>
      <c r="K36" s="1607"/>
    </row>
    <row r="37" spans="2:11" ht="13.5" customHeight="1">
      <c r="B37" s="622" t="s">
        <v>57</v>
      </c>
      <c r="C37" s="1596" t="s">
        <v>470</v>
      </c>
      <c r="D37" s="1596"/>
      <c r="E37" s="1607"/>
      <c r="F37" s="1607"/>
      <c r="G37" s="1607"/>
      <c r="H37" s="1607"/>
      <c r="I37" s="1607"/>
      <c r="J37" s="1607"/>
      <c r="K37" s="1607"/>
    </row>
    <row r="38" spans="2:11" ht="24" customHeight="1">
      <c r="B38" s="622" t="s">
        <v>198</v>
      </c>
      <c r="C38" s="1601" t="s">
        <v>765</v>
      </c>
      <c r="D38" s="1601"/>
      <c r="E38" s="1596"/>
      <c r="F38" s="1596"/>
      <c r="G38" s="1596"/>
      <c r="H38" s="1596"/>
      <c r="I38" s="1596"/>
      <c r="J38" s="1596"/>
      <c r="K38" s="1596"/>
    </row>
    <row r="39" spans="2:11" ht="24.75" customHeight="1">
      <c r="B39" s="622" t="s">
        <v>195</v>
      </c>
      <c r="C39" s="1608" t="s">
        <v>674</v>
      </c>
      <c r="D39" s="1608"/>
      <c r="E39" s="1601"/>
      <c r="F39" s="1601"/>
      <c r="G39" s="1601"/>
      <c r="H39" s="1601"/>
      <c r="I39" s="1601"/>
      <c r="J39" s="1601"/>
      <c r="K39" s="1602"/>
    </row>
    <row r="40" spans="2:11" ht="13.5" customHeight="1">
      <c r="B40" s="622" t="s">
        <v>196</v>
      </c>
      <c r="C40" s="1596" t="s">
        <v>947</v>
      </c>
      <c r="D40" s="1596"/>
      <c r="E40" s="1607"/>
      <c r="F40" s="1607"/>
      <c r="G40" s="1607"/>
      <c r="H40" s="1607"/>
      <c r="I40" s="1607"/>
      <c r="J40" s="1607"/>
      <c r="K40" s="1607"/>
    </row>
    <row r="41" spans="2:11" ht="13.5" customHeight="1" thickBot="1">
      <c r="B41" s="622" t="s">
        <v>199</v>
      </c>
      <c r="C41" s="1596" t="s">
        <v>763</v>
      </c>
      <c r="D41" s="1596"/>
      <c r="E41" s="1607"/>
      <c r="F41" s="1607"/>
      <c r="G41" s="1607"/>
      <c r="H41" s="1607"/>
      <c r="I41" s="1607"/>
      <c r="J41" s="1607"/>
      <c r="K41" s="1607"/>
    </row>
    <row r="42" spans="2:11" ht="12" customHeight="1">
      <c r="I42" s="677"/>
      <c r="J42" s="1485" t="s">
        <v>249</v>
      </c>
      <c r="K42" s="1656"/>
    </row>
    <row r="43" spans="2:11" ht="12.75" customHeight="1" thickBot="1">
      <c r="I43" s="677"/>
      <c r="J43" s="1657"/>
      <c r="K43" s="1658"/>
    </row>
    <row r="44" spans="2:11" ht="8.25" customHeight="1"/>
  </sheetData>
  <mergeCells count="24">
    <mergeCell ref="E25:F25"/>
    <mergeCell ref="E28:F28"/>
    <mergeCell ref="E31:F31"/>
    <mergeCell ref="C32:F32"/>
    <mergeCell ref="J42:K43"/>
    <mergeCell ref="B33:F33"/>
    <mergeCell ref="C35:K35"/>
    <mergeCell ref="C36:K36"/>
    <mergeCell ref="C37:K37"/>
    <mergeCell ref="C38:K38"/>
    <mergeCell ref="C39:K39"/>
    <mergeCell ref="C40:K40"/>
    <mergeCell ref="C41:K41"/>
    <mergeCell ref="E12:F12"/>
    <mergeCell ref="E15:F15"/>
    <mergeCell ref="E18:F18"/>
    <mergeCell ref="C19:F19"/>
    <mergeCell ref="E22:F22"/>
    <mergeCell ref="E9:F9"/>
    <mergeCell ref="B1:K1"/>
    <mergeCell ref="B3:K3"/>
    <mergeCell ref="B5:F6"/>
    <mergeCell ref="I5:J6"/>
    <mergeCell ref="K5:K6"/>
  </mergeCells>
  <phoneticPr fontId="26"/>
  <printOptions horizontalCentered="1"/>
  <pageMargins left="0.78740157480314965" right="0.78740157480314965" top="0.78740157480314965" bottom="0.78740157480314965" header="0.51181102362204722" footer="0.51181102362204722"/>
  <pageSetup paperSize="8" scale="86"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F36"/>
  <sheetViews>
    <sheetView workbookViewId="0">
      <selection activeCell="B1" sqref="B1:AB1"/>
    </sheetView>
  </sheetViews>
  <sheetFormatPr defaultColWidth="9" defaultRowHeight="12"/>
  <cols>
    <col min="1" max="1" width="2.25" style="625" customWidth="1"/>
    <col min="2" max="4" width="3.125" style="625" customWidth="1"/>
    <col min="5" max="5" width="30.625" style="625" customWidth="1"/>
    <col min="6" max="7" width="25.625" style="625" customWidth="1"/>
    <col min="8" max="28" width="13.75" style="625" customWidth="1"/>
    <col min="29" max="29" width="2.25" style="625" customWidth="1"/>
    <col min="30" max="16384" width="9" style="625"/>
  </cols>
  <sheetData>
    <row r="1" spans="1:32" s="609" customFormat="1" ht="20.100000000000001" customHeight="1">
      <c r="B1" s="1617" t="s">
        <v>931</v>
      </c>
      <c r="C1" s="1205"/>
      <c r="D1" s="1205"/>
      <c r="E1" s="1205"/>
      <c r="F1" s="1205"/>
      <c r="G1" s="1205"/>
      <c r="H1" s="1205"/>
      <c r="I1" s="1205"/>
      <c r="J1" s="1205"/>
      <c r="K1" s="1205"/>
      <c r="L1" s="1205"/>
      <c r="M1" s="1205"/>
      <c r="N1" s="1205"/>
      <c r="O1" s="1205"/>
      <c r="P1" s="1205"/>
      <c r="Q1" s="1205"/>
      <c r="R1" s="1205"/>
      <c r="S1" s="1205"/>
      <c r="T1" s="1205"/>
      <c r="U1" s="1205"/>
      <c r="V1" s="1205"/>
      <c r="W1" s="1205"/>
      <c r="X1" s="1205"/>
      <c r="Y1" s="1205"/>
      <c r="Z1" s="1205"/>
      <c r="AA1" s="1205"/>
      <c r="AB1" s="1205"/>
    </row>
    <row r="2" spans="1:32" s="609" customFormat="1" ht="9.9499999999999993" customHeight="1">
      <c r="B2" s="634"/>
      <c r="C2" s="634"/>
      <c r="D2" s="634"/>
      <c r="E2" s="633"/>
      <c r="F2" s="633"/>
      <c r="G2" s="633"/>
      <c r="H2" s="633"/>
      <c r="I2" s="633"/>
      <c r="J2" s="633"/>
      <c r="K2" s="633"/>
      <c r="L2" s="633"/>
      <c r="M2" s="633"/>
      <c r="N2" s="633"/>
      <c r="Q2" s="635"/>
      <c r="R2" s="635"/>
      <c r="S2" s="635"/>
      <c r="T2" s="635"/>
      <c r="U2" s="635"/>
      <c r="V2" s="635"/>
      <c r="W2" s="635"/>
      <c r="X2" s="635"/>
      <c r="Y2" s="635"/>
      <c r="Z2" s="635"/>
      <c r="AA2" s="938"/>
      <c r="AB2" s="938"/>
    </row>
    <row r="3" spans="1:32" s="656" customFormat="1" ht="20.100000000000001" customHeight="1">
      <c r="B3" s="1261" t="s">
        <v>178</v>
      </c>
      <c r="C3" s="1261"/>
      <c r="D3" s="1261"/>
      <c r="E3" s="1225"/>
      <c r="F3" s="1225"/>
      <c r="G3" s="1225"/>
      <c r="H3" s="1225"/>
      <c r="I3" s="1225"/>
      <c r="J3" s="1225"/>
      <c r="K3" s="1225"/>
      <c r="L3" s="1225"/>
      <c r="M3" s="1225"/>
      <c r="N3" s="1225"/>
      <c r="O3" s="1225"/>
      <c r="P3" s="1225"/>
      <c r="Q3" s="1225"/>
      <c r="R3" s="1225"/>
      <c r="S3" s="1225"/>
      <c r="T3" s="1225"/>
      <c r="U3" s="1225"/>
      <c r="V3" s="1225"/>
      <c r="W3" s="1225"/>
      <c r="X3" s="1225"/>
      <c r="Y3" s="1225"/>
      <c r="Z3" s="1225"/>
      <c r="AA3" s="1225"/>
      <c r="AB3" s="1225"/>
      <c r="AC3" s="638"/>
      <c r="AD3" s="638"/>
      <c r="AE3" s="638"/>
      <c r="AF3" s="638"/>
    </row>
    <row r="4" spans="1:32" s="656" customFormat="1" ht="8.25" customHeight="1">
      <c r="B4" s="657"/>
      <c r="C4" s="657"/>
      <c r="D4" s="657"/>
      <c r="E4" s="658"/>
      <c r="F4" s="658"/>
      <c r="G4" s="658"/>
      <c r="H4" s="658"/>
      <c r="I4" s="658"/>
      <c r="J4" s="658"/>
      <c r="K4" s="658"/>
      <c r="L4" s="658"/>
      <c r="M4" s="658"/>
      <c r="N4" s="658"/>
      <c r="O4" s="658"/>
      <c r="P4" s="658"/>
      <c r="Q4" s="658"/>
      <c r="R4" s="658"/>
      <c r="S4" s="658"/>
      <c r="T4" s="658"/>
      <c r="U4" s="658"/>
      <c r="V4" s="658"/>
      <c r="W4" s="658"/>
      <c r="X4" s="658"/>
      <c r="Y4" s="658"/>
      <c r="Z4" s="658"/>
      <c r="AA4" s="658"/>
      <c r="AB4" s="658"/>
      <c r="AC4" s="638"/>
      <c r="AD4" s="638"/>
      <c r="AE4" s="638"/>
      <c r="AF4" s="638"/>
    </row>
    <row r="5" spans="1:32" ht="20.100000000000001" customHeight="1" thickBot="1">
      <c r="AB5" s="659" t="s">
        <v>244</v>
      </c>
    </row>
    <row r="6" spans="1:32" s="661" customFormat="1" ht="20.100000000000001" customHeight="1" thickBot="1">
      <c r="A6" s="660"/>
      <c r="B6" s="1639" t="s">
        <v>179</v>
      </c>
      <c r="C6" s="1635"/>
      <c r="D6" s="1635"/>
      <c r="E6" s="1663"/>
      <c r="F6" s="940" t="s">
        <v>113</v>
      </c>
      <c r="G6" s="679" t="s">
        <v>670</v>
      </c>
      <c r="H6" s="941" t="s">
        <v>420</v>
      </c>
      <c r="I6" s="680" t="s">
        <v>421</v>
      </c>
      <c r="J6" s="680" t="s">
        <v>422</v>
      </c>
      <c r="K6" s="680" t="s">
        <v>423</v>
      </c>
      <c r="L6" s="680" t="s">
        <v>424</v>
      </c>
      <c r="M6" s="680" t="s">
        <v>425</v>
      </c>
      <c r="N6" s="680" t="s">
        <v>426</v>
      </c>
      <c r="O6" s="680" t="s">
        <v>427</v>
      </c>
      <c r="P6" s="680" t="s">
        <v>428</v>
      </c>
      <c r="Q6" s="680" t="s">
        <v>429</v>
      </c>
      <c r="R6" s="680" t="s">
        <v>430</v>
      </c>
      <c r="S6" s="680" t="s">
        <v>431</v>
      </c>
      <c r="T6" s="680" t="s">
        <v>432</v>
      </c>
      <c r="U6" s="680" t="s">
        <v>433</v>
      </c>
      <c r="V6" s="680" t="s">
        <v>434</v>
      </c>
      <c r="W6" s="680" t="s">
        <v>435</v>
      </c>
      <c r="X6" s="680" t="s">
        <v>436</v>
      </c>
      <c r="Y6" s="680" t="s">
        <v>492</v>
      </c>
      <c r="Z6" s="680" t="s">
        <v>493</v>
      </c>
      <c r="AA6" s="680" t="s">
        <v>494</v>
      </c>
      <c r="AB6" s="681" t="s">
        <v>76</v>
      </c>
    </row>
    <row r="7" spans="1:32" s="665" customFormat="1" ht="20.100000000000001" customHeight="1">
      <c r="A7" s="662"/>
      <c r="B7" s="828"/>
      <c r="C7" s="982"/>
      <c r="D7" s="987" t="s">
        <v>79</v>
      </c>
      <c r="E7" s="988"/>
      <c r="F7" s="989"/>
      <c r="G7" s="990"/>
      <c r="H7" s="383"/>
      <c r="I7" s="383"/>
      <c r="J7" s="383"/>
      <c r="K7" s="383"/>
      <c r="L7" s="383"/>
      <c r="M7" s="383"/>
      <c r="N7" s="383"/>
      <c r="O7" s="383"/>
      <c r="P7" s="383"/>
      <c r="Q7" s="383"/>
      <c r="R7" s="383"/>
      <c r="S7" s="383"/>
      <c r="T7" s="383"/>
      <c r="U7" s="383"/>
      <c r="V7" s="383"/>
      <c r="W7" s="383"/>
      <c r="X7" s="383"/>
      <c r="Y7" s="383"/>
      <c r="Z7" s="383"/>
      <c r="AA7" s="384"/>
      <c r="AB7" s="664">
        <f>SUM(H7:AA7)</f>
        <v>0</v>
      </c>
    </row>
    <row r="8" spans="1:32" s="665" customFormat="1" ht="20.100000000000001" customHeight="1">
      <c r="A8" s="662"/>
      <c r="B8" s="828"/>
      <c r="C8" s="687"/>
      <c r="D8" s="991" t="s">
        <v>79</v>
      </c>
      <c r="E8" s="992"/>
      <c r="F8" s="993"/>
      <c r="G8" s="994"/>
      <c r="H8" s="385"/>
      <c r="I8" s="385"/>
      <c r="J8" s="385"/>
      <c r="K8" s="385"/>
      <c r="L8" s="385"/>
      <c r="M8" s="385"/>
      <c r="N8" s="385"/>
      <c r="O8" s="385"/>
      <c r="P8" s="385"/>
      <c r="Q8" s="385"/>
      <c r="R8" s="385"/>
      <c r="S8" s="385"/>
      <c r="T8" s="385"/>
      <c r="U8" s="385"/>
      <c r="V8" s="385"/>
      <c r="W8" s="385"/>
      <c r="X8" s="385"/>
      <c r="Y8" s="385"/>
      <c r="Z8" s="385"/>
      <c r="AA8" s="386"/>
      <c r="AB8" s="666">
        <f>SUM(H8:AA8)</f>
        <v>0</v>
      </c>
    </row>
    <row r="9" spans="1:32" s="665" customFormat="1" ht="20.100000000000001" customHeight="1">
      <c r="A9" s="662"/>
      <c r="B9" s="828"/>
      <c r="C9" s="687"/>
      <c r="D9" s="991" t="s">
        <v>79</v>
      </c>
      <c r="E9" s="992"/>
      <c r="F9" s="993"/>
      <c r="G9" s="994"/>
      <c r="H9" s="385"/>
      <c r="I9" s="385"/>
      <c r="J9" s="385"/>
      <c r="K9" s="385"/>
      <c r="L9" s="385"/>
      <c r="M9" s="385"/>
      <c r="N9" s="385"/>
      <c r="O9" s="385"/>
      <c r="P9" s="385"/>
      <c r="Q9" s="385"/>
      <c r="R9" s="385"/>
      <c r="S9" s="385"/>
      <c r="T9" s="385"/>
      <c r="U9" s="385"/>
      <c r="V9" s="385"/>
      <c r="W9" s="385"/>
      <c r="X9" s="385"/>
      <c r="Y9" s="385"/>
      <c r="Z9" s="385"/>
      <c r="AA9" s="386"/>
      <c r="AB9" s="666">
        <f>SUM(H9:AA9)</f>
        <v>0</v>
      </c>
    </row>
    <row r="10" spans="1:32" s="665" customFormat="1" ht="20.100000000000001" customHeight="1">
      <c r="A10" s="662"/>
      <c r="B10" s="828"/>
      <c r="C10" s="687"/>
      <c r="D10" s="991" t="s">
        <v>79</v>
      </c>
      <c r="E10" s="992"/>
      <c r="F10" s="993"/>
      <c r="G10" s="994"/>
      <c r="H10" s="385"/>
      <c r="I10" s="385"/>
      <c r="J10" s="385"/>
      <c r="K10" s="385"/>
      <c r="L10" s="385"/>
      <c r="M10" s="385"/>
      <c r="N10" s="385"/>
      <c r="O10" s="385"/>
      <c r="P10" s="385"/>
      <c r="Q10" s="385"/>
      <c r="R10" s="385"/>
      <c r="S10" s="385"/>
      <c r="T10" s="385"/>
      <c r="U10" s="385"/>
      <c r="V10" s="385"/>
      <c r="W10" s="385"/>
      <c r="X10" s="385"/>
      <c r="Y10" s="385"/>
      <c r="Z10" s="385"/>
      <c r="AA10" s="386"/>
      <c r="AB10" s="666">
        <f>SUM(H10:AA10)</f>
        <v>0</v>
      </c>
    </row>
    <row r="11" spans="1:32" s="665" customFormat="1" ht="20.100000000000001" customHeight="1">
      <c r="A11" s="662"/>
      <c r="B11" s="828"/>
      <c r="C11" s="687"/>
      <c r="D11" s="984" t="s">
        <v>79</v>
      </c>
      <c r="E11" s="995"/>
      <c r="F11" s="996"/>
      <c r="G11" s="997"/>
      <c r="H11" s="387"/>
      <c r="I11" s="387"/>
      <c r="J11" s="387"/>
      <c r="K11" s="387"/>
      <c r="L11" s="387"/>
      <c r="M11" s="387"/>
      <c r="N11" s="387"/>
      <c r="O11" s="387"/>
      <c r="P11" s="387"/>
      <c r="Q11" s="387"/>
      <c r="R11" s="387"/>
      <c r="S11" s="387"/>
      <c r="T11" s="387"/>
      <c r="U11" s="387"/>
      <c r="V11" s="387"/>
      <c r="W11" s="387"/>
      <c r="X11" s="387"/>
      <c r="Y11" s="387"/>
      <c r="Z11" s="387"/>
      <c r="AA11" s="388"/>
      <c r="AB11" s="667">
        <f>SUM(H11:AA11)</f>
        <v>0</v>
      </c>
    </row>
    <row r="12" spans="1:32" s="665" customFormat="1" ht="20.100000000000001" customHeight="1" thickBot="1">
      <c r="A12" s="662"/>
      <c r="B12" s="668" t="s">
        <v>77</v>
      </c>
      <c r="C12" s="1651" t="s">
        <v>723</v>
      </c>
      <c r="D12" s="1257"/>
      <c r="E12" s="1257"/>
      <c r="F12" s="1257"/>
      <c r="G12" s="1297"/>
      <c r="H12" s="669">
        <f>SUM(H7:H11)</f>
        <v>0</v>
      </c>
      <c r="I12" s="669">
        <f t="shared" ref="I12:Z12" si="0">SUM(I7:I11)</f>
        <v>0</v>
      </c>
      <c r="J12" s="669">
        <f t="shared" si="0"/>
        <v>0</v>
      </c>
      <c r="K12" s="669">
        <f t="shared" si="0"/>
        <v>0</v>
      </c>
      <c r="L12" s="669">
        <f t="shared" si="0"/>
        <v>0</v>
      </c>
      <c r="M12" s="669">
        <f t="shared" si="0"/>
        <v>0</v>
      </c>
      <c r="N12" s="669">
        <f>SUM(N7:N11)</f>
        <v>0</v>
      </c>
      <c r="O12" s="669">
        <f t="shared" si="0"/>
        <v>0</v>
      </c>
      <c r="P12" s="669">
        <f t="shared" si="0"/>
        <v>0</v>
      </c>
      <c r="Q12" s="669">
        <f t="shared" si="0"/>
        <v>0</v>
      </c>
      <c r="R12" s="669">
        <f t="shared" si="0"/>
        <v>0</v>
      </c>
      <c r="S12" s="669">
        <f t="shared" si="0"/>
        <v>0</v>
      </c>
      <c r="T12" s="669">
        <f t="shared" si="0"/>
        <v>0</v>
      </c>
      <c r="U12" s="669">
        <f t="shared" si="0"/>
        <v>0</v>
      </c>
      <c r="V12" s="669">
        <f t="shared" si="0"/>
        <v>0</v>
      </c>
      <c r="W12" s="669">
        <f t="shared" si="0"/>
        <v>0</v>
      </c>
      <c r="X12" s="669">
        <f>SUM(X7:X11)</f>
        <v>0</v>
      </c>
      <c r="Y12" s="669">
        <f t="shared" si="0"/>
        <v>0</v>
      </c>
      <c r="Z12" s="669">
        <f t="shared" si="0"/>
        <v>0</v>
      </c>
      <c r="AA12" s="670">
        <f>SUM(AA7:AA11)</f>
        <v>0</v>
      </c>
      <c r="AB12" s="671">
        <f>SUM(AB7:AB11)</f>
        <v>0</v>
      </c>
    </row>
    <row r="13" spans="1:32" s="665" customFormat="1" ht="20.100000000000001" customHeight="1">
      <c r="A13" s="662"/>
      <c r="B13" s="1016"/>
      <c r="C13" s="982"/>
      <c r="D13" s="987" t="s">
        <v>79</v>
      </c>
      <c r="E13" s="988"/>
      <c r="F13" s="989"/>
      <c r="G13" s="990"/>
      <c r="H13" s="383"/>
      <c r="I13" s="383"/>
      <c r="J13" s="383"/>
      <c r="K13" s="383"/>
      <c r="L13" s="383"/>
      <c r="M13" s="383"/>
      <c r="N13" s="383"/>
      <c r="O13" s="383"/>
      <c r="P13" s="383"/>
      <c r="Q13" s="383"/>
      <c r="R13" s="383"/>
      <c r="S13" s="383"/>
      <c r="T13" s="383"/>
      <c r="U13" s="383"/>
      <c r="V13" s="383"/>
      <c r="W13" s="383"/>
      <c r="X13" s="383"/>
      <c r="Y13" s="383"/>
      <c r="Z13" s="383"/>
      <c r="AA13" s="384"/>
      <c r="AB13" s="664">
        <f>SUM(H13:AA13)</f>
        <v>0</v>
      </c>
    </row>
    <row r="14" spans="1:32" s="665" customFormat="1" ht="20.100000000000001" customHeight="1">
      <c r="A14" s="662"/>
      <c r="B14" s="828"/>
      <c r="C14" s="687"/>
      <c r="D14" s="991" t="s">
        <v>79</v>
      </c>
      <c r="E14" s="992"/>
      <c r="F14" s="993"/>
      <c r="G14" s="994"/>
      <c r="H14" s="385"/>
      <c r="I14" s="385"/>
      <c r="J14" s="385"/>
      <c r="K14" s="385"/>
      <c r="L14" s="385"/>
      <c r="M14" s="385"/>
      <c r="N14" s="385"/>
      <c r="O14" s="385"/>
      <c r="P14" s="385"/>
      <c r="Q14" s="385"/>
      <c r="R14" s="385"/>
      <c r="S14" s="385"/>
      <c r="T14" s="385"/>
      <c r="U14" s="385"/>
      <c r="V14" s="385"/>
      <c r="W14" s="385"/>
      <c r="X14" s="385"/>
      <c r="Y14" s="385"/>
      <c r="Z14" s="385"/>
      <c r="AA14" s="386"/>
      <c r="AB14" s="666">
        <f>SUM(H14:AA14)</f>
        <v>0</v>
      </c>
    </row>
    <row r="15" spans="1:32" s="665" customFormat="1" ht="20.100000000000001" customHeight="1">
      <c r="A15" s="662"/>
      <c r="B15" s="828"/>
      <c r="C15" s="687"/>
      <c r="D15" s="991" t="s">
        <v>79</v>
      </c>
      <c r="E15" s="992"/>
      <c r="F15" s="993"/>
      <c r="G15" s="994"/>
      <c r="H15" s="385"/>
      <c r="I15" s="385"/>
      <c r="J15" s="385"/>
      <c r="K15" s="385"/>
      <c r="L15" s="385"/>
      <c r="M15" s="385"/>
      <c r="N15" s="385"/>
      <c r="O15" s="385"/>
      <c r="P15" s="385"/>
      <c r="Q15" s="385"/>
      <c r="R15" s="385"/>
      <c r="S15" s="385"/>
      <c r="T15" s="385"/>
      <c r="U15" s="385"/>
      <c r="V15" s="385"/>
      <c r="W15" s="385"/>
      <c r="X15" s="385"/>
      <c r="Y15" s="385"/>
      <c r="Z15" s="385"/>
      <c r="AA15" s="386"/>
      <c r="AB15" s="666">
        <f>SUM(H15:AA15)</f>
        <v>0</v>
      </c>
    </row>
    <row r="16" spans="1:32" s="665" customFormat="1" ht="20.100000000000001" customHeight="1">
      <c r="A16" s="662"/>
      <c r="B16" s="828"/>
      <c r="C16" s="687"/>
      <c r="D16" s="991" t="s">
        <v>79</v>
      </c>
      <c r="E16" s="992"/>
      <c r="F16" s="993"/>
      <c r="G16" s="994"/>
      <c r="H16" s="385"/>
      <c r="I16" s="385"/>
      <c r="J16" s="385"/>
      <c r="K16" s="385"/>
      <c r="L16" s="385"/>
      <c r="M16" s="385"/>
      <c r="N16" s="385"/>
      <c r="O16" s="385"/>
      <c r="P16" s="385"/>
      <c r="Q16" s="385"/>
      <c r="R16" s="385"/>
      <c r="S16" s="385"/>
      <c r="T16" s="385"/>
      <c r="U16" s="385"/>
      <c r="V16" s="385"/>
      <c r="W16" s="385"/>
      <c r="X16" s="385"/>
      <c r="Y16" s="385"/>
      <c r="Z16" s="385"/>
      <c r="AA16" s="386"/>
      <c r="AB16" s="666">
        <f>SUM(H16:AA16)</f>
        <v>0</v>
      </c>
    </row>
    <row r="17" spans="1:28" s="665" customFormat="1" ht="20.100000000000001" customHeight="1">
      <c r="A17" s="662"/>
      <c r="B17" s="828"/>
      <c r="C17" s="687"/>
      <c r="D17" s="984" t="s">
        <v>79</v>
      </c>
      <c r="E17" s="995"/>
      <c r="F17" s="996"/>
      <c r="G17" s="997"/>
      <c r="H17" s="387"/>
      <c r="I17" s="387"/>
      <c r="J17" s="387"/>
      <c r="K17" s="387"/>
      <c r="L17" s="387"/>
      <c r="M17" s="387"/>
      <c r="N17" s="387"/>
      <c r="O17" s="387"/>
      <c r="P17" s="387"/>
      <c r="Q17" s="387"/>
      <c r="R17" s="387"/>
      <c r="S17" s="387"/>
      <c r="T17" s="387"/>
      <c r="U17" s="387"/>
      <c r="V17" s="387"/>
      <c r="W17" s="387"/>
      <c r="X17" s="387"/>
      <c r="Y17" s="387"/>
      <c r="Z17" s="387"/>
      <c r="AA17" s="388"/>
      <c r="AB17" s="667">
        <f>SUM(H17:AA17)</f>
        <v>0</v>
      </c>
    </row>
    <row r="18" spans="1:28" s="665" customFormat="1" ht="20.100000000000001" customHeight="1" thickBot="1">
      <c r="A18" s="662"/>
      <c r="B18" s="668" t="s">
        <v>80</v>
      </c>
      <c r="C18" s="1651" t="s">
        <v>764</v>
      </c>
      <c r="D18" s="1651"/>
      <c r="E18" s="1651"/>
      <c r="F18" s="1651"/>
      <c r="G18" s="1664"/>
      <c r="H18" s="669">
        <f>SUM(H13:H17)</f>
        <v>0</v>
      </c>
      <c r="I18" s="669">
        <f t="shared" ref="I18:AB18" si="1">SUM(I13:I17)</f>
        <v>0</v>
      </c>
      <c r="J18" s="669">
        <f t="shared" si="1"/>
        <v>0</v>
      </c>
      <c r="K18" s="669">
        <f t="shared" si="1"/>
        <v>0</v>
      </c>
      <c r="L18" s="669">
        <f t="shared" si="1"/>
        <v>0</v>
      </c>
      <c r="M18" s="669">
        <f t="shared" si="1"/>
        <v>0</v>
      </c>
      <c r="N18" s="669">
        <f t="shared" si="1"/>
        <v>0</v>
      </c>
      <c r="O18" s="669">
        <f t="shared" si="1"/>
        <v>0</v>
      </c>
      <c r="P18" s="669">
        <f t="shared" si="1"/>
        <v>0</v>
      </c>
      <c r="Q18" s="669">
        <f t="shared" si="1"/>
        <v>0</v>
      </c>
      <c r="R18" s="669">
        <f t="shared" si="1"/>
        <v>0</v>
      </c>
      <c r="S18" s="669">
        <f t="shared" si="1"/>
        <v>0</v>
      </c>
      <c r="T18" s="669">
        <f t="shared" si="1"/>
        <v>0</v>
      </c>
      <c r="U18" s="669">
        <f t="shared" si="1"/>
        <v>0</v>
      </c>
      <c r="V18" s="669">
        <f t="shared" si="1"/>
        <v>0</v>
      </c>
      <c r="W18" s="669">
        <f t="shared" si="1"/>
        <v>0</v>
      </c>
      <c r="X18" s="669">
        <f t="shared" si="1"/>
        <v>0</v>
      </c>
      <c r="Y18" s="669">
        <f t="shared" si="1"/>
        <v>0</v>
      </c>
      <c r="Z18" s="669">
        <f t="shared" si="1"/>
        <v>0</v>
      </c>
      <c r="AA18" s="670">
        <f t="shared" si="1"/>
        <v>0</v>
      </c>
      <c r="AB18" s="670">
        <f t="shared" si="1"/>
        <v>0</v>
      </c>
    </row>
    <row r="19" spans="1:28" s="644" customFormat="1" ht="20.100000000000001" customHeight="1" thickBot="1">
      <c r="A19" s="674"/>
      <c r="B19" s="1659" t="s">
        <v>687</v>
      </c>
      <c r="C19" s="1660"/>
      <c r="D19" s="1660"/>
      <c r="E19" s="1660"/>
      <c r="F19" s="1660"/>
      <c r="G19" s="1662"/>
      <c r="H19" s="672">
        <f t="shared" ref="H19:AB19" si="2">SUM(H12,H18)</f>
        <v>0</v>
      </c>
      <c r="I19" s="672">
        <f t="shared" si="2"/>
        <v>0</v>
      </c>
      <c r="J19" s="672">
        <f t="shared" si="2"/>
        <v>0</v>
      </c>
      <c r="K19" s="672">
        <f t="shared" si="2"/>
        <v>0</v>
      </c>
      <c r="L19" s="672">
        <f t="shared" si="2"/>
        <v>0</v>
      </c>
      <c r="M19" s="672">
        <f t="shared" si="2"/>
        <v>0</v>
      </c>
      <c r="N19" s="672">
        <f t="shared" si="2"/>
        <v>0</v>
      </c>
      <c r="O19" s="672">
        <f t="shared" si="2"/>
        <v>0</v>
      </c>
      <c r="P19" s="672">
        <f t="shared" si="2"/>
        <v>0</v>
      </c>
      <c r="Q19" s="672">
        <f t="shared" si="2"/>
        <v>0</v>
      </c>
      <c r="R19" s="672">
        <f t="shared" si="2"/>
        <v>0</v>
      </c>
      <c r="S19" s="672">
        <f t="shared" si="2"/>
        <v>0</v>
      </c>
      <c r="T19" s="672">
        <f t="shared" si="2"/>
        <v>0</v>
      </c>
      <c r="U19" s="672">
        <f t="shared" si="2"/>
        <v>0</v>
      </c>
      <c r="V19" s="672">
        <f t="shared" si="2"/>
        <v>0</v>
      </c>
      <c r="W19" s="672">
        <f t="shared" si="2"/>
        <v>0</v>
      </c>
      <c r="X19" s="672">
        <f t="shared" si="2"/>
        <v>0</v>
      </c>
      <c r="Y19" s="672">
        <f t="shared" si="2"/>
        <v>0</v>
      </c>
      <c r="Z19" s="672">
        <f t="shared" si="2"/>
        <v>0</v>
      </c>
      <c r="AA19" s="673">
        <f t="shared" si="2"/>
        <v>0</v>
      </c>
      <c r="AB19" s="673">
        <f t="shared" si="2"/>
        <v>0</v>
      </c>
    </row>
    <row r="20" spans="1:28" ht="8.25" customHeight="1"/>
    <row r="21" spans="1:28" s="675" customFormat="1" ht="13.5" customHeight="1">
      <c r="B21" s="676" t="s">
        <v>55</v>
      </c>
      <c r="C21" s="1255" t="s">
        <v>115</v>
      </c>
      <c r="D21" s="1255"/>
      <c r="E21" s="1292"/>
      <c r="F21" s="1292"/>
      <c r="G21" s="1292"/>
      <c r="H21" s="1292"/>
      <c r="I21" s="1292"/>
      <c r="J21" s="1292"/>
      <c r="K21" s="1292"/>
      <c r="L21" s="1292"/>
      <c r="M21" s="1292"/>
      <c r="N21" s="1292"/>
      <c r="O21" s="1292"/>
      <c r="P21" s="1292"/>
      <c r="Q21" s="1292"/>
      <c r="R21" s="1292"/>
      <c r="S21" s="1292"/>
      <c r="T21" s="1292"/>
      <c r="U21" s="1292"/>
      <c r="V21" s="1292"/>
      <c r="W21" s="1292"/>
      <c r="X21" s="1292"/>
      <c r="Y21" s="1292"/>
      <c r="Z21" s="1292"/>
      <c r="AA21" s="1292"/>
      <c r="AB21" s="1292"/>
    </row>
    <row r="22" spans="1:28" s="675" customFormat="1" ht="13.5" customHeight="1">
      <c r="B22" s="676" t="s">
        <v>56</v>
      </c>
      <c r="C22" s="1666" t="s">
        <v>344</v>
      </c>
      <c r="D22" s="1666"/>
      <c r="E22" s="1292"/>
      <c r="F22" s="1292"/>
      <c r="G22" s="1292"/>
      <c r="H22" s="1292"/>
      <c r="I22" s="1292"/>
      <c r="J22" s="1292"/>
      <c r="K22" s="1292"/>
      <c r="L22" s="1292"/>
      <c r="M22" s="1292"/>
      <c r="N22" s="1292"/>
      <c r="O22" s="1292"/>
      <c r="P22" s="1292"/>
      <c r="Q22" s="1292"/>
      <c r="R22" s="1292"/>
      <c r="S22" s="1292"/>
      <c r="T22" s="1292"/>
      <c r="U22" s="1292"/>
      <c r="V22" s="1292"/>
      <c r="W22" s="1292"/>
      <c r="X22" s="1292"/>
      <c r="Y22" s="1292"/>
      <c r="Z22" s="1292"/>
      <c r="AA22" s="1292"/>
      <c r="AB22" s="1292"/>
    </row>
    <row r="23" spans="1:28" s="675" customFormat="1" ht="13.5" customHeight="1">
      <c r="B23" s="676" t="s">
        <v>197</v>
      </c>
      <c r="C23" s="1666" t="s">
        <v>465</v>
      </c>
      <c r="D23" s="1666"/>
      <c r="E23" s="1292"/>
      <c r="F23" s="1292"/>
      <c r="G23" s="1292"/>
      <c r="H23" s="1292"/>
      <c r="I23" s="1292"/>
      <c r="J23" s="1292"/>
      <c r="K23" s="1292"/>
      <c r="L23" s="1292"/>
      <c r="M23" s="1292"/>
      <c r="N23" s="1292"/>
      <c r="O23" s="1292"/>
      <c r="P23" s="1292"/>
      <c r="Q23" s="1292"/>
      <c r="R23" s="1292"/>
      <c r="S23" s="1292"/>
      <c r="T23" s="1292"/>
      <c r="U23" s="1292"/>
      <c r="V23" s="1292"/>
      <c r="W23" s="1292"/>
      <c r="X23" s="1292"/>
      <c r="Y23" s="1292"/>
      <c r="Z23" s="1292"/>
      <c r="AA23" s="1292"/>
      <c r="AB23" s="1292"/>
    </row>
    <row r="24" spans="1:28" s="675" customFormat="1" ht="13.5" customHeight="1">
      <c r="B24" s="676" t="s">
        <v>198</v>
      </c>
      <c r="C24" s="1255" t="s">
        <v>470</v>
      </c>
      <c r="D24" s="1255"/>
      <c r="E24" s="1292"/>
      <c r="F24" s="1292"/>
      <c r="G24" s="1292"/>
      <c r="H24" s="1292"/>
      <c r="I24" s="1292"/>
      <c r="J24" s="1292"/>
      <c r="K24" s="1292"/>
      <c r="L24" s="1292"/>
      <c r="M24" s="1292"/>
      <c r="N24" s="1292"/>
      <c r="O24" s="1292"/>
      <c r="P24" s="1292"/>
      <c r="Q24" s="1292"/>
      <c r="R24" s="1292"/>
      <c r="S24" s="1292"/>
      <c r="T24" s="1292"/>
      <c r="U24" s="1292"/>
      <c r="V24" s="1292"/>
      <c r="W24" s="1292"/>
      <c r="X24" s="1292"/>
      <c r="Y24" s="1292"/>
      <c r="Z24" s="1292"/>
      <c r="AA24" s="1292"/>
      <c r="AB24" s="1292"/>
    </row>
    <row r="25" spans="1:28" s="675" customFormat="1" ht="13.5" customHeight="1">
      <c r="B25" s="676" t="s">
        <v>195</v>
      </c>
      <c r="C25" s="1255" t="s">
        <v>180</v>
      </c>
      <c r="D25" s="1255"/>
      <c r="E25" s="1292"/>
      <c r="F25" s="1292"/>
      <c r="G25" s="1292"/>
      <c r="H25" s="1292"/>
      <c r="I25" s="1292"/>
      <c r="J25" s="1292"/>
      <c r="K25" s="1292"/>
      <c r="L25" s="1292"/>
      <c r="M25" s="1292"/>
      <c r="N25" s="1292"/>
      <c r="O25" s="1292"/>
      <c r="P25" s="1292"/>
      <c r="Q25" s="1292"/>
      <c r="R25" s="1292"/>
      <c r="S25" s="1292"/>
      <c r="T25" s="1292"/>
      <c r="U25" s="1292"/>
      <c r="V25" s="1292"/>
      <c r="W25" s="1292"/>
      <c r="X25" s="1292"/>
      <c r="Y25" s="1292"/>
      <c r="Z25" s="1292"/>
      <c r="AA25" s="1292"/>
      <c r="AB25" s="1292"/>
    </row>
    <row r="26" spans="1:28" s="675" customFormat="1" ht="24" customHeight="1">
      <c r="B26" s="676" t="s">
        <v>196</v>
      </c>
      <c r="C26" s="1254" t="s">
        <v>765</v>
      </c>
      <c r="D26" s="1254"/>
      <c r="E26" s="1255"/>
      <c r="F26" s="1255"/>
      <c r="G26" s="1255"/>
      <c r="H26" s="1255"/>
      <c r="I26" s="1255"/>
      <c r="J26" s="1255"/>
      <c r="K26" s="1255"/>
      <c r="L26" s="1255"/>
      <c r="M26" s="1255"/>
      <c r="N26" s="1255"/>
      <c r="O26" s="1255"/>
      <c r="P26" s="1255"/>
      <c r="Q26" s="1255"/>
      <c r="R26" s="1255"/>
      <c r="S26" s="1255"/>
      <c r="T26" s="1255"/>
      <c r="U26" s="1255"/>
      <c r="V26" s="1255"/>
      <c r="W26" s="1255"/>
      <c r="X26" s="1255"/>
      <c r="Y26" s="1255"/>
      <c r="Z26" s="1255"/>
      <c r="AA26" s="1255"/>
      <c r="AB26" s="1255"/>
    </row>
    <row r="27" spans="1:28" s="675" customFormat="1" ht="13.5" customHeight="1">
      <c r="B27" s="676" t="s">
        <v>199</v>
      </c>
      <c r="C27" s="1665" t="s">
        <v>523</v>
      </c>
      <c r="D27" s="1665"/>
      <c r="E27" s="1292"/>
      <c r="F27" s="1292"/>
      <c r="G27" s="1292"/>
      <c r="H27" s="1292"/>
      <c r="I27" s="1292"/>
      <c r="J27" s="1292"/>
      <c r="K27" s="1292"/>
      <c r="L27" s="1292"/>
      <c r="M27" s="1292"/>
      <c r="N27" s="1292"/>
      <c r="O27" s="1292"/>
      <c r="P27" s="1292"/>
      <c r="Q27" s="1292"/>
      <c r="R27" s="1292"/>
      <c r="S27" s="1292"/>
      <c r="T27" s="1292"/>
      <c r="U27" s="1292"/>
      <c r="V27" s="1292"/>
      <c r="W27" s="1292"/>
      <c r="X27" s="1292"/>
      <c r="Y27" s="1292"/>
      <c r="Z27" s="1292"/>
      <c r="AA27" s="1292"/>
      <c r="AB27" s="1292"/>
    </row>
    <row r="28" spans="1:28" s="675" customFormat="1" ht="13.5" customHeight="1">
      <c r="B28" s="676" t="s">
        <v>671</v>
      </c>
      <c r="C28" s="1255" t="s">
        <v>946</v>
      </c>
      <c r="D28" s="1255"/>
      <c r="E28" s="1292"/>
      <c r="F28" s="1292"/>
      <c r="G28" s="1292"/>
      <c r="H28" s="1292"/>
      <c r="I28" s="1292"/>
      <c r="J28" s="1292"/>
      <c r="K28" s="1292"/>
      <c r="L28" s="1292"/>
      <c r="M28" s="1292"/>
      <c r="N28" s="1292"/>
      <c r="O28" s="1292"/>
      <c r="P28" s="1292"/>
      <c r="Q28" s="1292"/>
      <c r="R28" s="1292"/>
      <c r="S28" s="1292"/>
      <c r="T28" s="1292"/>
      <c r="U28" s="1292"/>
      <c r="V28" s="1292"/>
      <c r="W28" s="1292"/>
      <c r="X28" s="1292"/>
      <c r="Y28" s="1292"/>
      <c r="Z28" s="1292"/>
      <c r="AA28" s="1292"/>
      <c r="AB28" s="1292"/>
    </row>
    <row r="29" spans="1:28" s="675" customFormat="1" ht="13.5" customHeight="1">
      <c r="B29" s="676"/>
    </row>
    <row r="30" spans="1:28" ht="8.25" customHeight="1" thickBot="1"/>
    <row r="31" spans="1:28" ht="12.75" customHeight="1">
      <c r="A31" s="624"/>
      <c r="B31" s="624"/>
      <c r="C31" s="624"/>
      <c r="D31" s="624"/>
      <c r="E31" s="624"/>
      <c r="R31" s="677"/>
      <c r="S31" s="677"/>
      <c r="T31" s="677"/>
      <c r="U31" s="677"/>
      <c r="V31" s="677"/>
      <c r="W31" s="677"/>
      <c r="X31" s="677"/>
      <c r="Y31" s="677"/>
      <c r="Z31" s="1485" t="s">
        <v>249</v>
      </c>
      <c r="AA31" s="1597"/>
      <c r="AB31" s="1486"/>
    </row>
    <row r="32" spans="1:28" ht="12.75" customHeight="1" thickBot="1">
      <c r="A32" s="624"/>
      <c r="B32" s="624"/>
      <c r="C32" s="624"/>
      <c r="D32" s="624"/>
      <c r="E32" s="624"/>
      <c r="R32" s="677"/>
      <c r="S32" s="677"/>
      <c r="T32" s="677"/>
      <c r="U32" s="677"/>
      <c r="V32" s="677"/>
      <c r="W32" s="677"/>
      <c r="X32" s="677"/>
      <c r="Y32" s="677"/>
      <c r="Z32" s="1487"/>
      <c r="AA32" s="1598"/>
      <c r="AB32" s="1488"/>
    </row>
    <row r="33" spans="1:5" ht="8.25" customHeight="1">
      <c r="A33" s="678"/>
      <c r="B33" s="631"/>
      <c r="C33" s="631"/>
      <c r="D33" s="631"/>
      <c r="E33" s="624"/>
    </row>
    <row r="34" spans="1:5" ht="13.5">
      <c r="A34" s="631"/>
      <c r="B34" s="631"/>
      <c r="C34" s="631"/>
      <c r="D34" s="631"/>
      <c r="E34" s="624"/>
    </row>
    <row r="35" spans="1:5">
      <c r="A35" s="624"/>
      <c r="B35" s="624"/>
      <c r="C35" s="624"/>
      <c r="D35" s="624"/>
      <c r="E35" s="624"/>
    </row>
    <row r="36" spans="1:5">
      <c r="A36" s="624"/>
      <c r="B36" s="624"/>
      <c r="C36" s="624"/>
      <c r="D36" s="624"/>
      <c r="E36" s="624"/>
    </row>
  </sheetData>
  <mergeCells count="15">
    <mergeCell ref="C27:AB27"/>
    <mergeCell ref="C28:AB28"/>
    <mergeCell ref="Z31:AB32"/>
    <mergeCell ref="C21:AB21"/>
    <mergeCell ref="C22:AB22"/>
    <mergeCell ref="C23:AB23"/>
    <mergeCell ref="C24:AB24"/>
    <mergeCell ref="C25:AB25"/>
    <mergeCell ref="C26:AB26"/>
    <mergeCell ref="B19:G19"/>
    <mergeCell ref="B1:AB1"/>
    <mergeCell ref="B3:AB3"/>
    <mergeCell ref="B6:E6"/>
    <mergeCell ref="C12:G12"/>
    <mergeCell ref="C18:G18"/>
  </mergeCells>
  <phoneticPr fontId="26"/>
  <printOptions horizontalCentered="1"/>
  <pageMargins left="0.78740157480314965" right="0.78740157480314965" top="0.98425196850393704" bottom="0.98425196850393704" header="0.51181102362204722" footer="0.51181102362204722"/>
  <pageSetup paperSize="8" scale="4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43"/>
  <sheetViews>
    <sheetView workbookViewId="0"/>
  </sheetViews>
  <sheetFormatPr defaultColWidth="9" defaultRowHeight="14.25"/>
  <cols>
    <col min="1" max="1" width="2.625" style="564" customWidth="1"/>
    <col min="2" max="2" width="4.625" style="564" customWidth="1"/>
    <col min="3" max="3" width="23.625" style="564" customWidth="1"/>
    <col min="4" max="4" width="8.625" style="564" customWidth="1"/>
    <col min="5" max="5" width="25.625" style="564" customWidth="1"/>
    <col min="6" max="7" width="15.625" style="564" customWidth="1"/>
    <col min="8" max="8" width="2.625" style="564" customWidth="1"/>
    <col min="9" max="16384" width="9" style="564"/>
  </cols>
  <sheetData>
    <row r="1" spans="1:10" s="562" customFormat="1" ht="20.100000000000001" customHeight="1">
      <c r="A1" s="559"/>
      <c r="B1" s="1205" t="s">
        <v>942</v>
      </c>
      <c r="C1" s="1205"/>
      <c r="D1" s="1205"/>
      <c r="E1" s="1205"/>
      <c r="F1" s="1205"/>
      <c r="G1" s="1205"/>
      <c r="H1" s="560"/>
      <c r="I1" s="560"/>
      <c r="J1" s="561"/>
    </row>
    <row r="2" spans="1:10" s="562" customFormat="1" ht="8.25" customHeight="1">
      <c r="A2" s="559"/>
      <c r="B2" s="563"/>
      <c r="C2" s="316"/>
      <c r="D2" s="316"/>
      <c r="E2" s="316"/>
      <c r="F2" s="316"/>
      <c r="G2" s="316"/>
      <c r="H2" s="560"/>
      <c r="I2" s="560"/>
      <c r="J2" s="561"/>
    </row>
    <row r="3" spans="1:10" ht="20.100000000000001" customHeight="1">
      <c r="B3" s="1225" t="s">
        <v>213</v>
      </c>
      <c r="C3" s="1672"/>
      <c r="D3" s="1672"/>
      <c r="E3" s="1672"/>
      <c r="F3" s="1672"/>
      <c r="G3" s="1672"/>
      <c r="H3" s="565"/>
      <c r="I3" s="565"/>
      <c r="J3" s="566"/>
    </row>
    <row r="4" spans="1:10" ht="8.25" customHeight="1"/>
    <row r="5" spans="1:10" ht="15" thickBot="1">
      <c r="B5" s="558" t="s">
        <v>675</v>
      </c>
    </row>
    <row r="6" spans="1:10" s="567" customFormat="1" ht="20.100000000000001" customHeight="1">
      <c r="B6" s="1673" t="s">
        <v>52</v>
      </c>
      <c r="C6" s="1675" t="s">
        <v>62</v>
      </c>
      <c r="D6" s="1676"/>
      <c r="E6" s="1676"/>
      <c r="F6" s="590" t="s">
        <v>63</v>
      </c>
      <c r="G6" s="591" t="s">
        <v>64</v>
      </c>
    </row>
    <row r="7" spans="1:10" s="567" customFormat="1" ht="20.100000000000001" customHeight="1" thickBot="1">
      <c r="B7" s="1674"/>
      <c r="C7" s="592" t="s">
        <v>65</v>
      </c>
      <c r="D7" s="1677" t="s">
        <v>66</v>
      </c>
      <c r="E7" s="1678"/>
      <c r="F7" s="593" t="s">
        <v>67</v>
      </c>
      <c r="G7" s="594" t="s">
        <v>68</v>
      </c>
    </row>
    <row r="8" spans="1:10" s="567" customFormat="1" ht="26.25" customHeight="1">
      <c r="B8" s="906">
        <v>1</v>
      </c>
      <c r="C8" s="569"/>
      <c r="D8" s="909" t="s">
        <v>69</v>
      </c>
      <c r="E8" s="571" t="s">
        <v>70</v>
      </c>
      <c r="F8" s="572"/>
      <c r="G8" s="573"/>
    </row>
    <row r="9" spans="1:10" s="567" customFormat="1" ht="26.25" customHeight="1">
      <c r="A9" s="574"/>
      <c r="B9" s="907">
        <v>2</v>
      </c>
      <c r="C9" s="60"/>
      <c r="D9" s="907" t="s">
        <v>71</v>
      </c>
      <c r="E9" s="576" t="s">
        <v>70</v>
      </c>
      <c r="F9" s="577"/>
      <c r="G9" s="578"/>
    </row>
    <row r="10" spans="1:10" s="567" customFormat="1" ht="26.25" customHeight="1">
      <c r="A10" s="574"/>
      <c r="B10" s="907">
        <v>3</v>
      </c>
      <c r="C10" s="60"/>
      <c r="D10" s="907" t="s">
        <v>71</v>
      </c>
      <c r="E10" s="576" t="s">
        <v>70</v>
      </c>
      <c r="F10" s="577"/>
      <c r="G10" s="578"/>
    </row>
    <row r="11" spans="1:10" s="567" customFormat="1" ht="26.25" customHeight="1">
      <c r="A11" s="574"/>
      <c r="B11" s="907">
        <v>4</v>
      </c>
      <c r="C11" s="60"/>
      <c r="D11" s="907" t="s">
        <v>71</v>
      </c>
      <c r="E11" s="576" t="s">
        <v>70</v>
      </c>
      <c r="F11" s="577"/>
      <c r="G11" s="578"/>
    </row>
    <row r="12" spans="1:10" s="567" customFormat="1" ht="26.25" customHeight="1" thickBot="1">
      <c r="B12" s="908">
        <v>5</v>
      </c>
      <c r="C12" s="580"/>
      <c r="D12" s="907" t="s">
        <v>71</v>
      </c>
      <c r="E12" s="576" t="s">
        <v>70</v>
      </c>
      <c r="F12" s="581"/>
      <c r="G12" s="582"/>
    </row>
    <row r="13" spans="1:10" s="567" customFormat="1" ht="26.25" customHeight="1" thickBot="1">
      <c r="B13" s="1679" t="s">
        <v>251</v>
      </c>
      <c r="C13" s="1680"/>
      <c r="D13" s="1680"/>
      <c r="E13" s="1681"/>
      <c r="F13" s="583">
        <f>SUM(F8:F12)</f>
        <v>0</v>
      </c>
      <c r="G13" s="584">
        <f>SUM(G8:G12)</f>
        <v>0</v>
      </c>
    </row>
    <row r="15" spans="1:10" ht="15" thickBot="1">
      <c r="B15" s="558" t="s">
        <v>676</v>
      </c>
    </row>
    <row r="16" spans="1:10" s="567" customFormat="1" ht="20.100000000000001" customHeight="1">
      <c r="B16" s="1673" t="s">
        <v>52</v>
      </c>
      <c r="C16" s="1675" t="s">
        <v>62</v>
      </c>
      <c r="D16" s="1676"/>
      <c r="E16" s="1676"/>
      <c r="F16" s="590" t="s">
        <v>63</v>
      </c>
      <c r="G16" s="591" t="s">
        <v>64</v>
      </c>
    </row>
    <row r="17" spans="1:7" s="567" customFormat="1" ht="20.100000000000001" customHeight="1" thickBot="1">
      <c r="B17" s="1674"/>
      <c r="C17" s="592" t="s">
        <v>65</v>
      </c>
      <c r="D17" s="1677" t="s">
        <v>66</v>
      </c>
      <c r="E17" s="1678"/>
      <c r="F17" s="593" t="s">
        <v>67</v>
      </c>
      <c r="G17" s="594" t="s">
        <v>68</v>
      </c>
    </row>
    <row r="18" spans="1:7" s="567" customFormat="1" ht="26.25" customHeight="1">
      <c r="B18" s="568">
        <v>1</v>
      </c>
      <c r="C18" s="569"/>
      <c r="D18" s="570" t="s">
        <v>69</v>
      </c>
      <c r="E18" s="571" t="s">
        <v>70</v>
      </c>
      <c r="F18" s="572"/>
      <c r="G18" s="573"/>
    </row>
    <row r="19" spans="1:7" s="567" customFormat="1" ht="26.25" customHeight="1">
      <c r="A19" s="574"/>
      <c r="B19" s="575">
        <v>2</v>
      </c>
      <c r="C19" s="60"/>
      <c r="D19" s="575" t="s">
        <v>71</v>
      </c>
      <c r="E19" s="576" t="s">
        <v>70</v>
      </c>
      <c r="F19" s="577"/>
      <c r="G19" s="578"/>
    </row>
    <row r="20" spans="1:7" s="567" customFormat="1" ht="26.25" customHeight="1">
      <c r="A20" s="574"/>
      <c r="B20" s="575">
        <v>3</v>
      </c>
      <c r="C20" s="60"/>
      <c r="D20" s="575" t="s">
        <v>71</v>
      </c>
      <c r="E20" s="576" t="s">
        <v>70</v>
      </c>
      <c r="F20" s="577"/>
      <c r="G20" s="578"/>
    </row>
    <row r="21" spans="1:7" s="567" customFormat="1" ht="26.25" customHeight="1">
      <c r="A21" s="574"/>
      <c r="B21" s="575">
        <v>4</v>
      </c>
      <c r="C21" s="60"/>
      <c r="D21" s="575" t="s">
        <v>71</v>
      </c>
      <c r="E21" s="576" t="s">
        <v>70</v>
      </c>
      <c r="F21" s="577"/>
      <c r="G21" s="578"/>
    </row>
    <row r="22" spans="1:7" s="567" customFormat="1" ht="26.25" customHeight="1" thickBot="1">
      <c r="B22" s="579">
        <v>5</v>
      </c>
      <c r="C22" s="580"/>
      <c r="D22" s="575" t="s">
        <v>71</v>
      </c>
      <c r="E22" s="576" t="s">
        <v>70</v>
      </c>
      <c r="F22" s="581"/>
      <c r="G22" s="582"/>
    </row>
    <row r="23" spans="1:7" s="567" customFormat="1" ht="26.25" customHeight="1" thickBot="1">
      <c r="B23" s="1679" t="s">
        <v>251</v>
      </c>
      <c r="C23" s="1680"/>
      <c r="D23" s="1680"/>
      <c r="E23" s="1681"/>
      <c r="F23" s="583">
        <f>SUM(F18:F22)</f>
        <v>0</v>
      </c>
      <c r="G23" s="584">
        <f>SUM(G18:G22)</f>
        <v>0</v>
      </c>
    </row>
    <row r="24" spans="1:7" s="567" customFormat="1" ht="8.25" customHeight="1">
      <c r="B24" s="585"/>
      <c r="C24" s="585"/>
      <c r="D24" s="585"/>
      <c r="E24" s="585"/>
      <c r="F24" s="586"/>
      <c r="G24" s="587"/>
    </row>
    <row r="25" spans="1:7" s="511" customFormat="1" ht="13.5" customHeight="1">
      <c r="B25" s="588" t="s">
        <v>55</v>
      </c>
      <c r="C25" s="1682" t="s">
        <v>473</v>
      </c>
      <c r="D25" s="1292"/>
      <c r="E25" s="1292"/>
      <c r="F25" s="1292"/>
      <c r="G25" s="1292"/>
    </row>
    <row r="26" spans="1:7" s="511" customFormat="1" ht="13.5" customHeight="1">
      <c r="B26" s="588" t="s">
        <v>56</v>
      </c>
      <c r="C26" s="1667" t="s">
        <v>475</v>
      </c>
      <c r="D26" s="1292"/>
      <c r="E26" s="1292"/>
      <c r="F26" s="1292"/>
      <c r="G26" s="1292"/>
    </row>
    <row r="27" spans="1:7" s="511" customFormat="1" ht="13.5" customHeight="1">
      <c r="B27" s="588" t="s">
        <v>57</v>
      </c>
      <c r="C27" s="1254" t="s">
        <v>72</v>
      </c>
      <c r="D27" s="1254"/>
      <c r="E27" s="1254"/>
      <c r="F27" s="1254"/>
      <c r="G27" s="1254"/>
    </row>
    <row r="28" spans="1:7" s="511" customFormat="1" ht="13.5" customHeight="1">
      <c r="B28" s="588" t="s">
        <v>243</v>
      </c>
      <c r="C28" s="1667" t="s">
        <v>767</v>
      </c>
      <c r="D28" s="1292"/>
      <c r="E28" s="1292"/>
      <c r="F28" s="1292"/>
      <c r="G28" s="1292"/>
    </row>
    <row r="29" spans="1:7" ht="24" customHeight="1">
      <c r="B29" s="588" t="s">
        <v>195</v>
      </c>
      <c r="C29" s="1671" t="s">
        <v>523</v>
      </c>
      <c r="D29" s="1292"/>
      <c r="E29" s="1292"/>
      <c r="F29" s="1292"/>
      <c r="G29" s="1292"/>
    </row>
    <row r="30" spans="1:7" ht="13.5" customHeight="1">
      <c r="B30" s="588" t="s">
        <v>196</v>
      </c>
      <c r="C30" s="1255" t="s">
        <v>945</v>
      </c>
      <c r="D30" s="1292"/>
      <c r="E30" s="1292"/>
      <c r="F30" s="1292"/>
      <c r="G30" s="1292"/>
    </row>
    <row r="31" spans="1:7" ht="8.25" customHeight="1" thickBot="1">
      <c r="F31" s="589"/>
      <c r="G31" s="589"/>
    </row>
    <row r="32" spans="1:7">
      <c r="F32" s="1668" t="s">
        <v>249</v>
      </c>
      <c r="G32" s="1669"/>
    </row>
    <row r="33" spans="6:7" ht="15" thickBot="1">
      <c r="F33" s="1240"/>
      <c r="G33" s="1670"/>
    </row>
    <row r="34" spans="6:7" ht="8.25" customHeight="1"/>
    <row r="43" spans="6:7" ht="20.100000000000001" customHeight="1"/>
  </sheetData>
  <mergeCells count="17">
    <mergeCell ref="B13:E13"/>
    <mergeCell ref="C30:G30"/>
    <mergeCell ref="B16:B17"/>
    <mergeCell ref="C16:E16"/>
    <mergeCell ref="D17:E17"/>
    <mergeCell ref="B23:E23"/>
    <mergeCell ref="C25:G25"/>
    <mergeCell ref="B1:G1"/>
    <mergeCell ref="B3:G3"/>
    <mergeCell ref="B6:B7"/>
    <mergeCell ref="C6:E6"/>
    <mergeCell ref="D7:E7"/>
    <mergeCell ref="C26:G26"/>
    <mergeCell ref="F32:G33"/>
    <mergeCell ref="C27:G27"/>
    <mergeCell ref="C28:G28"/>
    <mergeCell ref="C29:G29"/>
  </mergeCells>
  <phoneticPr fontId="26"/>
  <printOptions horizontalCentered="1"/>
  <pageMargins left="0.78740157480314965" right="0.78740157480314965"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68"/>
  <sheetViews>
    <sheetView workbookViewId="0"/>
  </sheetViews>
  <sheetFormatPr defaultColWidth="9" defaultRowHeight="14.25" customHeight="1"/>
  <cols>
    <col min="1" max="1" width="2.625" style="20" customWidth="1"/>
    <col min="2" max="2" width="4.625" style="38" customWidth="1"/>
    <col min="3" max="7" width="10.625" style="39" customWidth="1"/>
    <col min="8" max="8" width="13.625" style="14" customWidth="1"/>
    <col min="9" max="9" width="60.625" style="40" customWidth="1"/>
    <col min="10" max="10" width="2.625" style="20" customWidth="1"/>
    <col min="11" max="16384" width="9" style="20"/>
  </cols>
  <sheetData>
    <row r="1" spans="2:9" s="4" customFormat="1" ht="14.25" customHeight="1">
      <c r="B1" s="1145" t="s">
        <v>202</v>
      </c>
      <c r="C1" s="1146"/>
      <c r="D1" s="1146"/>
      <c r="E1" s="1146"/>
      <c r="F1" s="1146"/>
      <c r="G1" s="1146"/>
      <c r="H1" s="1146"/>
      <c r="I1" s="1146"/>
    </row>
    <row r="2" spans="2:9" s="4" customFormat="1" ht="8.25" customHeight="1">
      <c r="B2" s="5"/>
      <c r="C2" s="6"/>
      <c r="D2" s="6"/>
      <c r="E2" s="6"/>
      <c r="F2" s="6"/>
      <c r="G2" s="6"/>
      <c r="H2" s="7"/>
      <c r="I2" s="8"/>
    </row>
    <row r="3" spans="2:9" s="4" customFormat="1" ht="20.100000000000001" customHeight="1">
      <c r="B3" s="1164" t="s">
        <v>203</v>
      </c>
      <c r="C3" s="1165"/>
      <c r="D3" s="1165"/>
      <c r="E3" s="1165"/>
      <c r="F3" s="1165"/>
      <c r="G3" s="1165"/>
      <c r="H3" s="1165"/>
      <c r="I3" s="1165"/>
    </row>
    <row r="4" spans="2:9" s="4" customFormat="1" ht="8.25" customHeight="1">
      <c r="B4" s="9"/>
      <c r="C4" s="10"/>
      <c r="D4" s="10"/>
      <c r="E4" s="10"/>
      <c r="F4" s="10"/>
      <c r="G4" s="10"/>
      <c r="H4" s="10"/>
      <c r="I4" s="10"/>
    </row>
    <row r="5" spans="2:9" s="4" customFormat="1" ht="14.25" customHeight="1">
      <c r="B5" s="5"/>
      <c r="C5" s="6"/>
      <c r="D5" s="6"/>
      <c r="E5" s="6"/>
      <c r="F5" s="6"/>
      <c r="G5" s="6"/>
      <c r="H5" s="7"/>
      <c r="I5" s="11" t="s">
        <v>414</v>
      </c>
    </row>
    <row r="6" spans="2:9" s="4" customFormat="1" ht="34.5" customHeight="1">
      <c r="B6" s="1171" t="s">
        <v>690</v>
      </c>
      <c r="C6" s="1171"/>
      <c r="D6" s="1171"/>
      <c r="E6" s="1171"/>
      <c r="F6" s="1171"/>
      <c r="G6" s="1171"/>
      <c r="H6" s="1171"/>
      <c r="I6" s="1171"/>
    </row>
    <row r="7" spans="2:9" s="4" customFormat="1" ht="13.5">
      <c r="C7" s="13"/>
      <c r="D7" s="13"/>
      <c r="E7" s="13"/>
      <c r="F7" s="13"/>
      <c r="G7" s="13"/>
      <c r="H7" s="14"/>
      <c r="I7" s="15"/>
    </row>
    <row r="8" spans="2:9" s="4" customFormat="1" ht="32.25" customHeight="1">
      <c r="B8" s="1153" t="s">
        <v>691</v>
      </c>
      <c r="C8" s="1154"/>
      <c r="D8" s="1154"/>
      <c r="E8" s="1154"/>
      <c r="F8" s="1154"/>
      <c r="G8" s="1154"/>
      <c r="H8" s="1154"/>
      <c r="I8" s="1154"/>
    </row>
    <row r="9" spans="2:9" s="4" customFormat="1" ht="8.1" customHeight="1" thickBot="1">
      <c r="C9" s="13"/>
      <c r="D9" s="13"/>
      <c r="E9" s="13"/>
      <c r="F9" s="13"/>
      <c r="G9" s="13"/>
      <c r="H9" s="14"/>
      <c r="I9" s="15"/>
    </row>
    <row r="10" spans="2:9" s="4" customFormat="1" ht="20.100000000000001" customHeight="1">
      <c r="B10" s="1155" t="s">
        <v>204</v>
      </c>
      <c r="C10" s="1156"/>
      <c r="D10" s="1157"/>
      <c r="E10" s="1169" t="s">
        <v>205</v>
      </c>
      <c r="F10" s="1170"/>
      <c r="G10" s="1172"/>
      <c r="H10" s="1173"/>
      <c r="I10" s="1174"/>
    </row>
    <row r="11" spans="2:9" s="4" customFormat="1" ht="20.100000000000001" customHeight="1" thickBot="1">
      <c r="B11" s="1150"/>
      <c r="C11" s="1151"/>
      <c r="D11" s="1152"/>
      <c r="E11" s="1158" t="s">
        <v>206</v>
      </c>
      <c r="F11" s="1159"/>
      <c r="G11" s="1175"/>
      <c r="H11" s="1176"/>
      <c r="I11" s="1177"/>
    </row>
    <row r="12" spans="2:9" s="4" customFormat="1" ht="20.100000000000001" customHeight="1">
      <c r="B12" s="1147" t="s">
        <v>207</v>
      </c>
      <c r="C12" s="1148"/>
      <c r="D12" s="1149"/>
      <c r="E12" s="1160" t="s">
        <v>208</v>
      </c>
      <c r="F12" s="1161"/>
      <c r="G12" s="1181"/>
      <c r="H12" s="1182"/>
      <c r="I12" s="1183"/>
    </row>
    <row r="13" spans="2:9" s="4" customFormat="1" ht="20.100000000000001" customHeight="1">
      <c r="B13" s="1147"/>
      <c r="C13" s="1148"/>
      <c r="D13" s="1149"/>
      <c r="E13" s="1162" t="s">
        <v>209</v>
      </c>
      <c r="F13" s="1163"/>
      <c r="G13" s="1187"/>
      <c r="H13" s="1188"/>
      <c r="I13" s="1189"/>
    </row>
    <row r="14" spans="2:9" s="4" customFormat="1" ht="20.100000000000001" customHeight="1">
      <c r="B14" s="1147"/>
      <c r="C14" s="1148"/>
      <c r="D14" s="1149"/>
      <c r="E14" s="1162" t="s">
        <v>210</v>
      </c>
      <c r="F14" s="1163"/>
      <c r="G14" s="1178"/>
      <c r="H14" s="1179"/>
      <c r="I14" s="1180"/>
    </row>
    <row r="15" spans="2:9" s="4" customFormat="1" ht="20.100000000000001" customHeight="1">
      <c r="B15" s="1147"/>
      <c r="C15" s="1148"/>
      <c r="D15" s="1149"/>
      <c r="E15" s="1162" t="s">
        <v>211</v>
      </c>
      <c r="F15" s="1163"/>
      <c r="G15" s="1178"/>
      <c r="H15" s="1179"/>
      <c r="I15" s="1180"/>
    </row>
    <row r="16" spans="2:9" s="4" customFormat="1" ht="20.100000000000001" customHeight="1" thickBot="1">
      <c r="B16" s="1150"/>
      <c r="C16" s="1151"/>
      <c r="D16" s="1152"/>
      <c r="E16" s="1158" t="s">
        <v>212</v>
      </c>
      <c r="F16" s="1159"/>
      <c r="G16" s="1166"/>
      <c r="H16" s="1167"/>
      <c r="I16" s="1168"/>
    </row>
    <row r="17" spans="2:9" s="4" customFormat="1" ht="13.5" customHeight="1">
      <c r="C17" s="13"/>
      <c r="D17" s="13"/>
      <c r="E17" s="13"/>
      <c r="F17" s="13"/>
      <c r="G17" s="13"/>
      <c r="H17" s="14"/>
      <c r="I17" s="15"/>
    </row>
    <row r="18" spans="2:9" s="4" customFormat="1" ht="20.100000000000001" customHeight="1" thickBot="1">
      <c r="B18" s="16">
        <v>1</v>
      </c>
      <c r="C18" s="12" t="s">
        <v>214</v>
      </c>
      <c r="D18" s="13"/>
      <c r="E18" s="13"/>
      <c r="F18" s="13"/>
      <c r="G18" s="13"/>
      <c r="H18" s="14"/>
      <c r="I18" s="15"/>
    </row>
    <row r="19" spans="2:9" ht="20.100000000000001" customHeight="1" thickBot="1">
      <c r="B19" s="17" t="s">
        <v>215</v>
      </c>
      <c r="C19" s="18" t="s">
        <v>216</v>
      </c>
      <c r="D19" s="18" t="s">
        <v>217</v>
      </c>
      <c r="E19" s="18" t="s">
        <v>218</v>
      </c>
      <c r="F19" s="18" t="s">
        <v>219</v>
      </c>
      <c r="G19" s="1141" t="s">
        <v>220</v>
      </c>
      <c r="H19" s="1142"/>
      <c r="I19" s="19" t="s">
        <v>221</v>
      </c>
    </row>
    <row r="20" spans="2:9" ht="20.100000000000001" customHeight="1">
      <c r="B20" s="21" t="s">
        <v>222</v>
      </c>
      <c r="C20" s="22" t="s">
        <v>305</v>
      </c>
      <c r="D20" s="22" t="s">
        <v>173</v>
      </c>
      <c r="E20" s="22" t="s">
        <v>174</v>
      </c>
      <c r="F20" s="22" t="s">
        <v>175</v>
      </c>
      <c r="G20" s="1143" t="s">
        <v>306</v>
      </c>
      <c r="H20" s="1144"/>
      <c r="I20" s="23"/>
    </row>
    <row r="21" spans="2:9" ht="20.100000000000001" customHeight="1">
      <c r="B21" s="24">
        <v>1</v>
      </c>
      <c r="C21" s="25"/>
      <c r="D21" s="25"/>
      <c r="E21" s="25"/>
      <c r="F21" s="25"/>
      <c r="G21" s="1139"/>
      <c r="H21" s="1140"/>
      <c r="I21" s="26"/>
    </row>
    <row r="22" spans="2:9" ht="20.100000000000001" customHeight="1" thickBot="1">
      <c r="B22" s="27">
        <v>2</v>
      </c>
      <c r="C22" s="28"/>
      <c r="D22" s="28"/>
      <c r="E22" s="28"/>
      <c r="F22" s="28"/>
      <c r="G22" s="1137"/>
      <c r="H22" s="1138"/>
      <c r="I22" s="29"/>
    </row>
    <row r="23" spans="2:9" s="4" customFormat="1" ht="5.0999999999999996" customHeight="1">
      <c r="C23" s="13"/>
      <c r="D23" s="13"/>
      <c r="E23" s="13"/>
      <c r="F23" s="13"/>
      <c r="G23" s="13"/>
      <c r="H23" s="14"/>
      <c r="I23" s="15"/>
    </row>
    <row r="24" spans="2:9" s="4" customFormat="1" ht="20.100000000000001" customHeight="1" thickBot="1">
      <c r="B24" s="71">
        <v>2</v>
      </c>
      <c r="C24" s="12" t="s">
        <v>161</v>
      </c>
      <c r="D24" s="13"/>
      <c r="E24" s="13"/>
      <c r="F24" s="13"/>
      <c r="G24" s="13"/>
      <c r="H24" s="14"/>
      <c r="I24" s="15"/>
    </row>
    <row r="25" spans="2:9" ht="20.100000000000001" customHeight="1" thickBot="1">
      <c r="B25" s="17" t="s">
        <v>224</v>
      </c>
      <c r="C25" s="18" t="s">
        <v>216</v>
      </c>
      <c r="D25" s="18" t="s">
        <v>217</v>
      </c>
      <c r="E25" s="18" t="s">
        <v>218</v>
      </c>
      <c r="F25" s="18" t="s">
        <v>219</v>
      </c>
      <c r="G25" s="1141" t="s">
        <v>220</v>
      </c>
      <c r="H25" s="1142"/>
      <c r="I25" s="19" t="s">
        <v>221</v>
      </c>
    </row>
    <row r="26" spans="2:9" ht="20.100000000000001" customHeight="1">
      <c r="B26" s="21" t="s">
        <v>222</v>
      </c>
      <c r="C26" s="22" t="s">
        <v>307</v>
      </c>
      <c r="D26" s="22" t="s">
        <v>223</v>
      </c>
      <c r="E26" s="22" t="s">
        <v>177</v>
      </c>
      <c r="F26" s="22" t="s">
        <v>176</v>
      </c>
      <c r="G26" s="1143" t="s">
        <v>169</v>
      </c>
      <c r="H26" s="1144"/>
      <c r="I26" s="23"/>
    </row>
    <row r="27" spans="2:9" ht="20.100000000000001" customHeight="1">
      <c r="B27" s="24">
        <v>1</v>
      </c>
      <c r="C27" s="25"/>
      <c r="D27" s="25"/>
      <c r="E27" s="25"/>
      <c r="F27" s="25"/>
      <c r="G27" s="1139"/>
      <c r="H27" s="1140"/>
      <c r="I27" s="26"/>
    </row>
    <row r="28" spans="2:9" ht="20.100000000000001" customHeight="1" thickBot="1">
      <c r="B28" s="27">
        <v>2</v>
      </c>
      <c r="C28" s="28"/>
      <c r="D28" s="28"/>
      <c r="E28" s="28"/>
      <c r="F28" s="28"/>
      <c r="G28" s="1137"/>
      <c r="H28" s="1138"/>
      <c r="I28" s="29"/>
    </row>
    <row r="29" spans="2:9" ht="5.0999999999999996" customHeight="1">
      <c r="B29" s="30"/>
      <c r="C29" s="31"/>
      <c r="D29" s="31"/>
      <c r="E29" s="31"/>
      <c r="F29" s="31"/>
      <c r="G29" s="31"/>
      <c r="H29" s="32"/>
      <c r="I29" s="33"/>
    </row>
    <row r="30" spans="2:9" s="4" customFormat="1" ht="20.100000000000001" customHeight="1" thickBot="1">
      <c r="B30" s="16">
        <v>3</v>
      </c>
      <c r="C30" s="12" t="s">
        <v>225</v>
      </c>
      <c r="D30" s="13"/>
      <c r="E30" s="13"/>
      <c r="F30" s="13"/>
      <c r="G30" s="13"/>
      <c r="H30" s="14"/>
      <c r="I30" s="15"/>
    </row>
    <row r="31" spans="2:9" ht="20.100000000000001" customHeight="1" thickBot="1">
      <c r="B31" s="17" t="s">
        <v>226</v>
      </c>
      <c r="C31" s="18" t="s">
        <v>216</v>
      </c>
      <c r="D31" s="18" t="s">
        <v>217</v>
      </c>
      <c r="E31" s="18" t="s">
        <v>218</v>
      </c>
      <c r="F31" s="18" t="s">
        <v>219</v>
      </c>
      <c r="G31" s="1141" t="s">
        <v>220</v>
      </c>
      <c r="H31" s="1142"/>
      <c r="I31" s="19" t="s">
        <v>221</v>
      </c>
    </row>
    <row r="32" spans="2:9" ht="20.100000000000001" customHeight="1">
      <c r="B32" s="21" t="s">
        <v>222</v>
      </c>
      <c r="C32" s="22" t="s">
        <v>308</v>
      </c>
      <c r="D32" s="22" t="s">
        <v>309</v>
      </c>
      <c r="E32" s="22" t="s">
        <v>310</v>
      </c>
      <c r="F32" s="22"/>
      <c r="G32" s="1143" t="s">
        <v>227</v>
      </c>
      <c r="H32" s="1144"/>
      <c r="I32" s="23"/>
    </row>
    <row r="33" spans="2:9" ht="20.100000000000001" customHeight="1">
      <c r="B33" s="24">
        <v>1</v>
      </c>
      <c r="C33" s="25"/>
      <c r="D33" s="25"/>
      <c r="E33" s="25"/>
      <c r="F33" s="25"/>
      <c r="G33" s="1139"/>
      <c r="H33" s="1140"/>
      <c r="I33" s="26"/>
    </row>
    <row r="34" spans="2:9" ht="20.100000000000001" customHeight="1" thickBot="1">
      <c r="B34" s="27">
        <v>2</v>
      </c>
      <c r="C34" s="28"/>
      <c r="D34" s="28"/>
      <c r="E34" s="28"/>
      <c r="F34" s="28"/>
      <c r="G34" s="1137"/>
      <c r="H34" s="1138"/>
      <c r="I34" s="29"/>
    </row>
    <row r="35" spans="2:9" ht="5.0999999999999996" customHeight="1">
      <c r="B35" s="34"/>
      <c r="C35" s="35"/>
      <c r="D35" s="35"/>
      <c r="E35" s="35"/>
      <c r="F35" s="35"/>
      <c r="G35" s="35"/>
      <c r="H35" s="32"/>
      <c r="I35" s="33"/>
    </row>
    <row r="36" spans="2:9" s="4" customFormat="1" ht="20.100000000000001" customHeight="1" thickBot="1">
      <c r="B36" s="16">
        <v>4</v>
      </c>
      <c r="C36" s="12" t="s">
        <v>228</v>
      </c>
      <c r="D36" s="13"/>
      <c r="E36" s="13"/>
      <c r="F36" s="13"/>
      <c r="G36" s="13"/>
      <c r="H36" s="14"/>
      <c r="I36" s="15"/>
    </row>
    <row r="37" spans="2:9" ht="20.100000000000001" customHeight="1" thickBot="1">
      <c r="B37" s="17" t="s">
        <v>229</v>
      </c>
      <c r="C37" s="18" t="s">
        <v>230</v>
      </c>
      <c r="D37" s="18" t="s">
        <v>217</v>
      </c>
      <c r="E37" s="18" t="s">
        <v>218</v>
      </c>
      <c r="F37" s="18" t="s">
        <v>219</v>
      </c>
      <c r="G37" s="18" t="s">
        <v>231</v>
      </c>
      <c r="H37" s="53" t="s">
        <v>220</v>
      </c>
      <c r="I37" s="19" t="s">
        <v>221</v>
      </c>
    </row>
    <row r="38" spans="2:9" ht="20.100000000000001" customHeight="1">
      <c r="B38" s="54" t="s">
        <v>222</v>
      </c>
      <c r="C38" s="55" t="s">
        <v>316</v>
      </c>
      <c r="D38" s="55" t="s">
        <v>311</v>
      </c>
      <c r="E38" s="55" t="s">
        <v>312</v>
      </c>
      <c r="F38" s="55"/>
      <c r="G38" s="55"/>
      <c r="H38" s="56"/>
      <c r="I38" s="57"/>
    </row>
    <row r="39" spans="2:9" ht="20.100000000000001" customHeight="1">
      <c r="B39" s="58">
        <v>1</v>
      </c>
      <c r="C39" s="59"/>
      <c r="D39" s="59"/>
      <c r="E39" s="59"/>
      <c r="F39" s="59"/>
      <c r="G39" s="59"/>
      <c r="H39" s="60"/>
      <c r="I39" s="61"/>
    </row>
    <row r="40" spans="2:9" ht="20.100000000000001" customHeight="1" thickBot="1">
      <c r="B40" s="62">
        <v>2</v>
      </c>
      <c r="C40" s="63"/>
      <c r="D40" s="63"/>
      <c r="E40" s="63"/>
      <c r="F40" s="63"/>
      <c r="G40" s="63"/>
      <c r="H40" s="64"/>
      <c r="I40" s="65"/>
    </row>
    <row r="41" spans="2:9" ht="5.0999999999999996" customHeight="1">
      <c r="B41" s="30"/>
      <c r="C41" s="31"/>
      <c r="D41" s="31"/>
      <c r="E41" s="31"/>
      <c r="F41" s="31"/>
      <c r="G41" s="31"/>
      <c r="H41" s="32"/>
      <c r="I41" s="33"/>
    </row>
    <row r="42" spans="2:9" s="4" customFormat="1" ht="20.100000000000001" customHeight="1" thickBot="1">
      <c r="B42" s="16">
        <v>5</v>
      </c>
      <c r="C42" s="12" t="s">
        <v>232</v>
      </c>
      <c r="D42" s="13"/>
      <c r="E42" s="13"/>
      <c r="F42" s="13"/>
      <c r="G42" s="13"/>
      <c r="H42" s="14"/>
      <c r="I42" s="15"/>
    </row>
    <row r="43" spans="2:9" ht="20.100000000000001" customHeight="1" thickBot="1">
      <c r="B43" s="17" t="s">
        <v>233</v>
      </c>
      <c r="C43" s="18" t="s">
        <v>216</v>
      </c>
      <c r="D43" s="18" t="s">
        <v>234</v>
      </c>
      <c r="E43" s="18" t="s">
        <v>235</v>
      </c>
      <c r="F43" s="18" t="s">
        <v>236</v>
      </c>
      <c r="G43" s="1141" t="s">
        <v>220</v>
      </c>
      <c r="H43" s="1142"/>
      <c r="I43" s="19" t="s">
        <v>221</v>
      </c>
    </row>
    <row r="44" spans="2:9" ht="20.100000000000001" customHeight="1">
      <c r="B44" s="21" t="s">
        <v>222</v>
      </c>
      <c r="C44" s="22" t="s">
        <v>237</v>
      </c>
      <c r="D44" s="22" t="s">
        <v>313</v>
      </c>
      <c r="E44" s="22"/>
      <c r="F44" s="22"/>
      <c r="G44" s="1143" t="s">
        <v>314</v>
      </c>
      <c r="H44" s="1144"/>
      <c r="I44" s="23"/>
    </row>
    <row r="45" spans="2:9" ht="20.100000000000001" customHeight="1">
      <c r="B45" s="24">
        <v>1</v>
      </c>
      <c r="C45" s="25"/>
      <c r="D45" s="25"/>
      <c r="E45" s="25"/>
      <c r="F45" s="25"/>
      <c r="G45" s="1139"/>
      <c r="H45" s="1140"/>
      <c r="I45" s="26"/>
    </row>
    <row r="46" spans="2:9" ht="20.100000000000001" customHeight="1" thickBot="1">
      <c r="B46" s="27">
        <v>2</v>
      </c>
      <c r="C46" s="28"/>
      <c r="D46" s="28"/>
      <c r="E46" s="28"/>
      <c r="F46" s="28"/>
      <c r="G46" s="1137"/>
      <c r="H46" s="1138"/>
      <c r="I46" s="29"/>
    </row>
    <row r="47" spans="2:9" ht="5.0999999999999996" customHeight="1">
      <c r="B47" s="36"/>
      <c r="C47" s="35"/>
      <c r="D47" s="35"/>
      <c r="E47" s="35"/>
      <c r="F47" s="35"/>
      <c r="G47" s="35"/>
      <c r="H47" s="32"/>
      <c r="I47" s="33"/>
    </row>
    <row r="48" spans="2:9" s="4" customFormat="1" ht="20.100000000000001" customHeight="1" thickBot="1">
      <c r="B48" s="16">
        <v>6</v>
      </c>
      <c r="C48" s="12" t="s">
        <v>274</v>
      </c>
      <c r="D48" s="13"/>
      <c r="E48" s="13"/>
      <c r="F48" s="13"/>
      <c r="G48" s="13"/>
      <c r="H48" s="14"/>
      <c r="I48" s="15"/>
    </row>
    <row r="49" spans="2:9" ht="20.100000000000001" customHeight="1" thickBot="1">
      <c r="B49" s="17" t="s">
        <v>238</v>
      </c>
      <c r="C49" s="18" t="s">
        <v>216</v>
      </c>
      <c r="D49" s="18" t="s">
        <v>234</v>
      </c>
      <c r="E49" s="18" t="s">
        <v>235</v>
      </c>
      <c r="F49" s="18" t="s">
        <v>236</v>
      </c>
      <c r="G49" s="1141" t="s">
        <v>220</v>
      </c>
      <c r="H49" s="1142"/>
      <c r="I49" s="19" t="s">
        <v>221</v>
      </c>
    </row>
    <row r="50" spans="2:9" ht="20.100000000000001" customHeight="1">
      <c r="B50" s="24">
        <v>1</v>
      </c>
      <c r="C50" s="25"/>
      <c r="D50" s="25"/>
      <c r="E50" s="25"/>
      <c r="F50" s="25"/>
      <c r="G50" s="1139"/>
      <c r="H50" s="1140"/>
      <c r="I50" s="26"/>
    </row>
    <row r="51" spans="2:9" ht="20.100000000000001" customHeight="1" thickBot="1">
      <c r="B51" s="27">
        <v>2</v>
      </c>
      <c r="C51" s="28"/>
      <c r="D51" s="28"/>
      <c r="E51" s="28"/>
      <c r="F51" s="28"/>
      <c r="G51" s="1137"/>
      <c r="H51" s="1138"/>
      <c r="I51" s="29"/>
    </row>
    <row r="52" spans="2:9" ht="5.0999999999999996" customHeight="1">
      <c r="B52" s="36"/>
      <c r="C52" s="35"/>
      <c r="D52" s="35"/>
      <c r="E52" s="35"/>
      <c r="F52" s="35"/>
      <c r="G52" s="35"/>
      <c r="H52" s="32"/>
      <c r="I52" s="33"/>
    </row>
    <row r="53" spans="2:9" s="4" customFormat="1" ht="20.100000000000001" customHeight="1" thickBot="1">
      <c r="B53" s="16">
        <v>7</v>
      </c>
      <c r="C53" s="12" t="s">
        <v>275</v>
      </c>
      <c r="D53" s="13"/>
      <c r="E53" s="13"/>
      <c r="F53" s="13"/>
      <c r="G53" s="13"/>
      <c r="H53" s="14"/>
      <c r="I53" s="15"/>
    </row>
    <row r="54" spans="2:9" ht="20.100000000000001" customHeight="1" thickBot="1">
      <c r="B54" s="17" t="s">
        <v>238</v>
      </c>
      <c r="C54" s="18" t="s">
        <v>216</v>
      </c>
      <c r="D54" s="18" t="s">
        <v>234</v>
      </c>
      <c r="E54" s="18" t="s">
        <v>235</v>
      </c>
      <c r="F54" s="18" t="s">
        <v>236</v>
      </c>
      <c r="G54" s="1141" t="s">
        <v>220</v>
      </c>
      <c r="H54" s="1142"/>
      <c r="I54" s="19" t="s">
        <v>221</v>
      </c>
    </row>
    <row r="55" spans="2:9" ht="20.100000000000001" customHeight="1">
      <c r="B55" s="24">
        <v>1</v>
      </c>
      <c r="C55" s="25"/>
      <c r="D55" s="25"/>
      <c r="E55" s="25"/>
      <c r="F55" s="25"/>
      <c r="G55" s="1139"/>
      <c r="H55" s="1140"/>
      <c r="I55" s="26"/>
    </row>
    <row r="56" spans="2:9" ht="20.100000000000001" customHeight="1" thickBot="1">
      <c r="B56" s="27">
        <v>2</v>
      </c>
      <c r="C56" s="28"/>
      <c r="D56" s="28"/>
      <c r="E56" s="28"/>
      <c r="F56" s="28"/>
      <c r="G56" s="1137"/>
      <c r="H56" s="1138"/>
      <c r="I56" s="29"/>
    </row>
    <row r="57" spans="2:9" ht="5.0999999999999996" customHeight="1">
      <c r="B57" s="67"/>
      <c r="C57" s="68"/>
      <c r="D57" s="68"/>
      <c r="E57" s="68"/>
      <c r="F57" s="68"/>
      <c r="G57" s="68"/>
      <c r="H57" s="68"/>
      <c r="I57" s="69"/>
    </row>
    <row r="58" spans="2:9" s="4" customFormat="1" ht="20.100000000000001" customHeight="1" thickBot="1">
      <c r="B58" s="16">
        <v>8</v>
      </c>
      <c r="C58" s="12" t="s">
        <v>349</v>
      </c>
      <c r="D58" s="13"/>
      <c r="E58" s="13"/>
      <c r="F58" s="13"/>
      <c r="G58" s="13"/>
      <c r="H58" s="14"/>
      <c r="I58" s="15"/>
    </row>
    <row r="59" spans="2:9" ht="20.100000000000001" customHeight="1" thickBot="1">
      <c r="B59" s="17" t="s">
        <v>238</v>
      </c>
      <c r="C59" s="18" t="s">
        <v>216</v>
      </c>
      <c r="D59" s="18" t="s">
        <v>234</v>
      </c>
      <c r="E59" s="18" t="s">
        <v>235</v>
      </c>
      <c r="F59" s="18" t="s">
        <v>236</v>
      </c>
      <c r="G59" s="1141" t="s">
        <v>220</v>
      </c>
      <c r="H59" s="1142"/>
      <c r="I59" s="19" t="s">
        <v>221</v>
      </c>
    </row>
    <row r="60" spans="2:9" ht="20.100000000000001" customHeight="1">
      <c r="B60" s="24">
        <v>1</v>
      </c>
      <c r="C60" s="25"/>
      <c r="D60" s="25"/>
      <c r="E60" s="25"/>
      <c r="F60" s="25"/>
      <c r="G60" s="1139"/>
      <c r="H60" s="1140"/>
      <c r="I60" s="26"/>
    </row>
    <row r="61" spans="2:9" ht="20.100000000000001" customHeight="1" thickBot="1">
      <c r="B61" s="27">
        <v>2</v>
      </c>
      <c r="C61" s="28"/>
      <c r="D61" s="28"/>
      <c r="E61" s="28"/>
      <c r="F61" s="28"/>
      <c r="G61" s="1137"/>
      <c r="H61" s="1138"/>
      <c r="I61" s="29"/>
    </row>
    <row r="62" spans="2:9" ht="5.0999999999999996" customHeight="1">
      <c r="B62" s="36"/>
      <c r="C62" s="35"/>
      <c r="D62" s="35"/>
      <c r="E62" s="35"/>
      <c r="F62" s="35"/>
      <c r="G62" s="35"/>
      <c r="H62" s="32"/>
      <c r="I62" s="33"/>
    </row>
    <row r="63" spans="2:9" ht="5.0999999999999996" customHeight="1">
      <c r="B63" s="30"/>
      <c r="C63" s="31"/>
      <c r="D63" s="31"/>
      <c r="E63" s="31"/>
      <c r="F63" s="31"/>
      <c r="G63" s="31"/>
      <c r="H63" s="32"/>
      <c r="I63" s="33"/>
    </row>
    <row r="64" spans="2:9" ht="13.5" customHeight="1">
      <c r="B64" s="37" t="s">
        <v>239</v>
      </c>
      <c r="C64" s="1185" t="s">
        <v>452</v>
      </c>
      <c r="D64" s="1186"/>
      <c r="E64" s="1186"/>
      <c r="F64" s="1186"/>
      <c r="G64" s="1186"/>
      <c r="H64" s="1186"/>
      <c r="I64" s="1186"/>
    </row>
    <row r="65" spans="2:9" ht="13.5" customHeight="1">
      <c r="B65" s="37" t="s">
        <v>240</v>
      </c>
      <c r="C65" s="1185" t="s">
        <v>453</v>
      </c>
      <c r="D65" s="1185"/>
      <c r="E65" s="1185"/>
      <c r="F65" s="1185"/>
      <c r="G65" s="1185"/>
      <c r="H65" s="1185"/>
      <c r="I65" s="1185"/>
    </row>
    <row r="66" spans="2:9" ht="13.5" customHeight="1">
      <c r="B66" s="37" t="s">
        <v>241</v>
      </c>
      <c r="C66" s="1185" t="s">
        <v>242</v>
      </c>
      <c r="D66" s="1186"/>
      <c r="E66" s="1186"/>
      <c r="F66" s="1186"/>
      <c r="G66" s="1186"/>
      <c r="H66" s="1186"/>
      <c r="I66" s="1186"/>
    </row>
    <row r="67" spans="2:9" ht="13.5" customHeight="1">
      <c r="B67" s="37" t="s">
        <v>243</v>
      </c>
      <c r="C67" s="1185" t="s">
        <v>695</v>
      </c>
      <c r="D67" s="1186"/>
      <c r="E67" s="1186"/>
      <c r="F67" s="1186"/>
      <c r="G67" s="1186"/>
      <c r="H67" s="1186"/>
      <c r="I67" s="1186"/>
    </row>
    <row r="68" spans="2:9" ht="14.25" customHeight="1">
      <c r="B68" s="37" t="s">
        <v>138</v>
      </c>
      <c r="C68" s="1184" t="s">
        <v>487</v>
      </c>
      <c r="D68" s="1184"/>
      <c r="E68" s="1184"/>
      <c r="F68" s="1184"/>
      <c r="G68" s="1184"/>
      <c r="H68" s="1184"/>
      <c r="I68" s="1184"/>
    </row>
  </sheetData>
  <mergeCells count="50">
    <mergeCell ref="G33:H33"/>
    <mergeCell ref="G34:H34"/>
    <mergeCell ref="G12:I12"/>
    <mergeCell ref="C68:I68"/>
    <mergeCell ref="C67:I67"/>
    <mergeCell ref="C66:I66"/>
    <mergeCell ref="C64:I64"/>
    <mergeCell ref="G54:H54"/>
    <mergeCell ref="G55:H55"/>
    <mergeCell ref="C65:I65"/>
    <mergeCell ref="G59:H59"/>
    <mergeCell ref="G61:H61"/>
    <mergeCell ref="G60:H60"/>
    <mergeCell ref="G32:H32"/>
    <mergeCell ref="G22:H22"/>
    <mergeCell ref="G13:I13"/>
    <mergeCell ref="G14:I14"/>
    <mergeCell ref="G15:I15"/>
    <mergeCell ref="G19:H19"/>
    <mergeCell ref="G20:H20"/>
    <mergeCell ref="G21:H21"/>
    <mergeCell ref="G25:H25"/>
    <mergeCell ref="G31:H31"/>
    <mergeCell ref="G26:H26"/>
    <mergeCell ref="G27:H27"/>
    <mergeCell ref="G28:H28"/>
    <mergeCell ref="B1:I1"/>
    <mergeCell ref="B12:D16"/>
    <mergeCell ref="B8:I8"/>
    <mergeCell ref="B10:D11"/>
    <mergeCell ref="E11:F11"/>
    <mergeCell ref="E12:F12"/>
    <mergeCell ref="E13:F13"/>
    <mergeCell ref="E14:F14"/>
    <mergeCell ref="B3:I3"/>
    <mergeCell ref="E16:F16"/>
    <mergeCell ref="G16:I16"/>
    <mergeCell ref="E10:F10"/>
    <mergeCell ref="E15:F15"/>
    <mergeCell ref="B6:I6"/>
    <mergeCell ref="G10:I10"/>
    <mergeCell ref="G11:I11"/>
    <mergeCell ref="G51:H51"/>
    <mergeCell ref="G56:H56"/>
    <mergeCell ref="G50:H50"/>
    <mergeCell ref="G49:H49"/>
    <mergeCell ref="G43:H43"/>
    <mergeCell ref="G45:H45"/>
    <mergeCell ref="G46:H46"/>
    <mergeCell ref="G44:H44"/>
  </mergeCells>
  <phoneticPr fontId="26"/>
  <printOptions horizontalCentered="1"/>
  <pageMargins left="0.78740157480314965" right="0.78740157480314965" top="0.78740157480314965" bottom="0.59055118110236227" header="0.59055118110236227" footer="0.59055118110236227"/>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5"/>
  <sheetViews>
    <sheetView workbookViewId="0"/>
  </sheetViews>
  <sheetFormatPr defaultColWidth="9" defaultRowHeight="16.5" customHeight="1"/>
  <cols>
    <col min="1" max="1" width="9" style="90"/>
    <col min="2" max="2" width="4.5" style="90" customWidth="1"/>
    <col min="3" max="3" width="18.125" style="90" customWidth="1"/>
    <col min="4" max="4" width="9" style="90"/>
    <col min="5" max="5" width="9.375" style="90" bestFit="1" customWidth="1"/>
    <col min="6" max="7" width="9.375" style="90" customWidth="1"/>
    <col min="8" max="8" width="18" style="90" customWidth="1"/>
    <col min="9" max="9" width="56.75" style="90" customWidth="1"/>
    <col min="10" max="16384" width="9" style="90"/>
  </cols>
  <sheetData>
    <row r="2" spans="2:9" ht="16.5" customHeight="1">
      <c r="B2" s="1205" t="s">
        <v>697</v>
      </c>
      <c r="C2" s="1205"/>
      <c r="D2" s="1205"/>
      <c r="E2" s="1205"/>
      <c r="F2" s="1205"/>
      <c r="G2" s="1205"/>
      <c r="H2" s="89"/>
      <c r="I2" s="89"/>
    </row>
    <row r="3" spans="2:9" ht="16.5" customHeight="1">
      <c r="B3" s="87"/>
      <c r="C3" s="91"/>
      <c r="D3" s="91"/>
      <c r="E3" s="91"/>
      <c r="F3" s="91"/>
      <c r="G3" s="91"/>
      <c r="H3" s="89"/>
      <c r="I3" s="89"/>
    </row>
    <row r="4" spans="2:9" ht="18" customHeight="1">
      <c r="B4" s="1217" t="s">
        <v>276</v>
      </c>
      <c r="C4" s="1217"/>
      <c r="D4" s="1217"/>
      <c r="E4" s="1217"/>
      <c r="F4" s="1217"/>
      <c r="G4" s="1217"/>
      <c r="H4" s="1217"/>
      <c r="I4" s="1217"/>
    </row>
    <row r="5" spans="2:9" ht="16.5" customHeight="1">
      <c r="B5" s="92"/>
      <c r="C5" s="92"/>
      <c r="D5" s="92"/>
      <c r="E5" s="92"/>
      <c r="F5" s="92"/>
      <c r="G5" s="92"/>
      <c r="H5" s="89"/>
      <c r="I5" s="89"/>
    </row>
    <row r="6" spans="2:9" ht="16.5" customHeight="1">
      <c r="B6" s="87"/>
      <c r="C6" s="91"/>
      <c r="D6" s="91"/>
      <c r="E6" s="91"/>
      <c r="F6" s="91"/>
      <c r="G6" s="91"/>
      <c r="H6" s="89"/>
      <c r="I6" s="93" t="s">
        <v>414</v>
      </c>
    </row>
    <row r="7" spans="2:9" ht="16.5" customHeight="1">
      <c r="B7" s="87" t="s">
        <v>696</v>
      </c>
      <c r="C7" s="91"/>
      <c r="D7" s="91"/>
      <c r="E7" s="91"/>
      <c r="F7" s="91"/>
      <c r="G7" s="91"/>
      <c r="H7" s="89"/>
      <c r="I7" s="93"/>
    </row>
    <row r="8" spans="2:9" s="192" customFormat="1" ht="16.5" customHeight="1">
      <c r="B8" s="87"/>
      <c r="C8" s="189"/>
      <c r="D8" s="189"/>
      <c r="E8" s="189"/>
      <c r="F8" s="189"/>
      <c r="G8" s="189"/>
      <c r="H8" s="190"/>
      <c r="I8" s="191"/>
    </row>
    <row r="9" spans="2:9" ht="16.5" customHeight="1">
      <c r="B9" s="1218" t="s">
        <v>692</v>
      </c>
      <c r="C9" s="1218"/>
      <c r="D9" s="1218"/>
      <c r="E9" s="1218"/>
      <c r="F9" s="1218"/>
      <c r="G9" s="1218"/>
      <c r="H9" s="1218"/>
      <c r="I9" s="1218"/>
    </row>
    <row r="10" spans="2:9" ht="16.5" customHeight="1">
      <c r="B10" s="1218"/>
      <c r="C10" s="1218"/>
      <c r="D10" s="1218"/>
      <c r="E10" s="1218"/>
      <c r="F10" s="1218"/>
      <c r="G10" s="1218"/>
      <c r="H10" s="1218"/>
      <c r="I10" s="1218"/>
    </row>
    <row r="11" spans="2:9" ht="16.5" customHeight="1" thickBot="1">
      <c r="B11" s="94"/>
      <c r="C11" s="95"/>
      <c r="D11" s="95"/>
      <c r="E11" s="95"/>
      <c r="F11" s="95"/>
      <c r="G11" s="95"/>
      <c r="H11" s="89"/>
      <c r="I11" s="89"/>
    </row>
    <row r="12" spans="2:9" ht="16.5" customHeight="1">
      <c r="B12" s="1212" t="s">
        <v>204</v>
      </c>
      <c r="C12" s="1213"/>
      <c r="D12" s="1214"/>
      <c r="E12" s="1219" t="s">
        <v>322</v>
      </c>
      <c r="F12" s="1220"/>
      <c r="G12" s="1195"/>
      <c r="H12" s="1196"/>
      <c r="I12" s="1197"/>
    </row>
    <row r="13" spans="2:9" ht="16.5" customHeight="1" thickBot="1">
      <c r="B13" s="1209"/>
      <c r="C13" s="1210"/>
      <c r="D13" s="1211"/>
      <c r="E13" s="1193" t="s">
        <v>69</v>
      </c>
      <c r="F13" s="1194"/>
      <c r="G13" s="1221"/>
      <c r="H13" s="1222"/>
      <c r="I13" s="1223"/>
    </row>
    <row r="14" spans="2:9" ht="16.5" customHeight="1">
      <c r="B14" s="1206" t="s">
        <v>207</v>
      </c>
      <c r="C14" s="1207"/>
      <c r="D14" s="1208"/>
      <c r="E14" s="1215" t="s">
        <v>208</v>
      </c>
      <c r="F14" s="1216"/>
      <c r="G14" s="1195"/>
      <c r="H14" s="1196"/>
      <c r="I14" s="1197"/>
    </row>
    <row r="15" spans="2:9" ht="16.5" customHeight="1">
      <c r="B15" s="1206"/>
      <c r="C15" s="1207"/>
      <c r="D15" s="1208"/>
      <c r="E15" s="1191" t="s">
        <v>209</v>
      </c>
      <c r="F15" s="1192"/>
      <c r="G15" s="1198"/>
      <c r="H15" s="1199"/>
      <c r="I15" s="1200"/>
    </row>
    <row r="16" spans="2:9" ht="16.5" customHeight="1">
      <c r="B16" s="1206"/>
      <c r="C16" s="1207"/>
      <c r="D16" s="1208"/>
      <c r="E16" s="1191" t="s">
        <v>210</v>
      </c>
      <c r="F16" s="1192"/>
      <c r="G16" s="1198"/>
      <c r="H16" s="1199"/>
      <c r="I16" s="1200"/>
    </row>
    <row r="17" spans="2:9" ht="16.5" customHeight="1">
      <c r="B17" s="1206"/>
      <c r="C17" s="1207"/>
      <c r="D17" s="1208"/>
      <c r="E17" s="1191" t="s">
        <v>323</v>
      </c>
      <c r="F17" s="1192"/>
      <c r="G17" s="1198"/>
      <c r="H17" s="1199"/>
      <c r="I17" s="1200"/>
    </row>
    <row r="18" spans="2:9" ht="16.5" customHeight="1" thickBot="1">
      <c r="B18" s="1209"/>
      <c r="C18" s="1210"/>
      <c r="D18" s="1211"/>
      <c r="E18" s="1193" t="s">
        <v>324</v>
      </c>
      <c r="F18" s="1194"/>
      <c r="G18" s="1201"/>
      <c r="H18" s="1202"/>
      <c r="I18" s="1203"/>
    </row>
    <row r="19" spans="2:9" ht="16.5" customHeight="1">
      <c r="B19" s="89"/>
      <c r="C19" s="89"/>
      <c r="D19" s="89"/>
      <c r="E19" s="89"/>
      <c r="F19" s="89"/>
      <c r="G19" s="89"/>
      <c r="H19" s="89"/>
      <c r="I19" s="89"/>
    </row>
    <row r="20" spans="2:9" ht="16.5" customHeight="1">
      <c r="B20" s="89" t="s">
        <v>51</v>
      </c>
      <c r="C20" s="89"/>
      <c r="D20" s="89"/>
      <c r="E20" s="89"/>
      <c r="F20" s="89"/>
      <c r="G20" s="89"/>
      <c r="H20" s="89"/>
      <c r="I20" s="89"/>
    </row>
    <row r="21" spans="2:9" ht="16.5" customHeight="1" thickBot="1">
      <c r="B21" s="89"/>
      <c r="C21" s="89"/>
      <c r="D21" s="89"/>
      <c r="E21" s="1204"/>
      <c r="F21" s="1204"/>
      <c r="G21" s="1204"/>
      <c r="H21" s="89"/>
      <c r="I21" s="89"/>
    </row>
    <row r="22" spans="2:9" ht="16.5" customHeight="1">
      <c r="B22" s="96" t="s">
        <v>52</v>
      </c>
      <c r="C22" s="97" t="s">
        <v>53</v>
      </c>
      <c r="D22" s="97" t="s">
        <v>216</v>
      </c>
      <c r="E22" s="97" t="s">
        <v>217</v>
      </c>
      <c r="F22" s="97" t="s">
        <v>218</v>
      </c>
      <c r="G22" s="97" t="s">
        <v>219</v>
      </c>
      <c r="H22" s="97" t="s">
        <v>220</v>
      </c>
      <c r="I22" s="98" t="s">
        <v>54</v>
      </c>
    </row>
    <row r="23" spans="2:9" ht="16.5" customHeight="1">
      <c r="B23" s="99"/>
      <c r="C23" s="100"/>
      <c r="D23" s="100"/>
      <c r="E23" s="100"/>
      <c r="F23" s="100"/>
      <c r="G23" s="100"/>
      <c r="H23" s="100"/>
      <c r="I23" s="101"/>
    </row>
    <row r="24" spans="2:9" ht="16.5" customHeight="1">
      <c r="B24" s="99"/>
      <c r="C24" s="100"/>
      <c r="D24" s="100"/>
      <c r="E24" s="100"/>
      <c r="F24" s="100"/>
      <c r="G24" s="100"/>
      <c r="H24" s="100"/>
      <c r="I24" s="101"/>
    </row>
    <row r="25" spans="2:9" ht="16.5" customHeight="1">
      <c r="B25" s="99"/>
      <c r="C25" s="100"/>
      <c r="D25" s="100"/>
      <c r="E25" s="100"/>
      <c r="F25" s="100"/>
      <c r="G25" s="100"/>
      <c r="H25" s="100"/>
      <c r="I25" s="101"/>
    </row>
    <row r="26" spans="2:9" ht="16.5" customHeight="1">
      <c r="B26" s="99"/>
      <c r="C26" s="100"/>
      <c r="D26" s="100"/>
      <c r="E26" s="100"/>
      <c r="F26" s="100"/>
      <c r="G26" s="100"/>
      <c r="H26" s="100"/>
      <c r="I26" s="101"/>
    </row>
    <row r="27" spans="2:9" ht="16.5" customHeight="1">
      <c r="B27" s="99"/>
      <c r="C27" s="100"/>
      <c r="D27" s="100"/>
      <c r="E27" s="100"/>
      <c r="F27" s="100"/>
      <c r="G27" s="100"/>
      <c r="H27" s="100"/>
      <c r="I27" s="101"/>
    </row>
    <row r="28" spans="2:9" ht="16.5" customHeight="1">
      <c r="B28" s="99"/>
      <c r="C28" s="100"/>
      <c r="D28" s="100"/>
      <c r="E28" s="100"/>
      <c r="F28" s="100"/>
      <c r="G28" s="100"/>
      <c r="H28" s="100"/>
      <c r="I28" s="101"/>
    </row>
    <row r="29" spans="2:9" ht="16.5" customHeight="1">
      <c r="B29" s="99"/>
      <c r="C29" s="100"/>
      <c r="D29" s="100"/>
      <c r="E29" s="100"/>
      <c r="F29" s="100"/>
      <c r="G29" s="100"/>
      <c r="H29" s="100"/>
      <c r="I29" s="101"/>
    </row>
    <row r="30" spans="2:9" ht="16.5" customHeight="1" thickBot="1">
      <c r="B30" s="102"/>
      <c r="C30" s="103"/>
      <c r="D30" s="103"/>
      <c r="E30" s="103"/>
      <c r="F30" s="103"/>
      <c r="G30" s="103"/>
      <c r="H30" s="103"/>
      <c r="I30" s="104"/>
    </row>
    <row r="31" spans="2:9" ht="16.5" customHeight="1">
      <c r="B31" s="193" t="s">
        <v>55</v>
      </c>
      <c r="C31" s="1190" t="s">
        <v>454</v>
      </c>
      <c r="D31" s="1190"/>
      <c r="E31" s="1190"/>
      <c r="F31" s="1190"/>
      <c r="G31" s="1190"/>
      <c r="H31" s="1190"/>
      <c r="I31" s="1190"/>
    </row>
    <row r="32" spans="2:9" ht="16.5" customHeight="1">
      <c r="B32" s="193" t="s">
        <v>56</v>
      </c>
      <c r="C32" s="1190" t="s">
        <v>455</v>
      </c>
      <c r="D32" s="1190"/>
      <c r="E32" s="1190"/>
      <c r="F32" s="1190"/>
      <c r="G32" s="1190"/>
      <c r="H32" s="1190"/>
      <c r="I32" s="1190"/>
    </row>
    <row r="33" spans="2:9" ht="16.5" customHeight="1">
      <c r="B33" s="193" t="s">
        <v>57</v>
      </c>
      <c r="C33" s="1190" t="s">
        <v>242</v>
      </c>
      <c r="D33" s="1190"/>
      <c r="E33" s="1190"/>
      <c r="F33" s="1190"/>
      <c r="G33" s="1190"/>
      <c r="H33" s="1190"/>
      <c r="I33" s="1190"/>
    </row>
    <row r="34" spans="2:9" ht="16.5" customHeight="1">
      <c r="B34" s="193" t="s">
        <v>198</v>
      </c>
      <c r="C34" s="1190" t="s">
        <v>456</v>
      </c>
      <c r="D34" s="1190"/>
      <c r="E34" s="1190"/>
      <c r="F34" s="1190"/>
      <c r="G34" s="1190"/>
      <c r="H34" s="1190"/>
      <c r="I34" s="1190"/>
    </row>
    <row r="35" spans="2:9" ht="16.5" customHeight="1">
      <c r="B35" s="105"/>
      <c r="C35" s="88"/>
      <c r="D35" s="106"/>
      <c r="E35" s="106"/>
      <c r="F35" s="106"/>
      <c r="G35" s="106"/>
      <c r="H35" s="89"/>
      <c r="I35" s="89"/>
    </row>
  </sheetData>
  <mergeCells count="24">
    <mergeCell ref="B2:G2"/>
    <mergeCell ref="B14:D18"/>
    <mergeCell ref="B12:D13"/>
    <mergeCell ref="E13:F13"/>
    <mergeCell ref="E14:F14"/>
    <mergeCell ref="B4:I4"/>
    <mergeCell ref="B9:I10"/>
    <mergeCell ref="E12:F12"/>
    <mergeCell ref="G12:I12"/>
    <mergeCell ref="G13:I13"/>
    <mergeCell ref="C34:I34"/>
    <mergeCell ref="E17:F17"/>
    <mergeCell ref="E18:F18"/>
    <mergeCell ref="G14:I14"/>
    <mergeCell ref="G15:I15"/>
    <mergeCell ref="G16:I16"/>
    <mergeCell ref="E15:F15"/>
    <mergeCell ref="E16:F16"/>
    <mergeCell ref="G18:I18"/>
    <mergeCell ref="G17:I17"/>
    <mergeCell ref="C33:I33"/>
    <mergeCell ref="C32:I32"/>
    <mergeCell ref="E21:G21"/>
    <mergeCell ref="C31:I31"/>
  </mergeCells>
  <phoneticPr fontId="26"/>
  <printOptions horizontalCentered="1"/>
  <pageMargins left="0.19685039370078741" right="0.19685039370078741" top="0.59055118110236227" bottom="0.19685039370078741"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G11"/>
  <sheetViews>
    <sheetView topLeftCell="A2" workbookViewId="0">
      <selection activeCell="C45" sqref="C44:C45"/>
    </sheetView>
  </sheetViews>
  <sheetFormatPr defaultColWidth="9" defaultRowHeight="14.25" customHeight="1"/>
  <cols>
    <col min="1" max="1" width="2.625" style="20" customWidth="1"/>
    <col min="2" max="2" width="4.625" style="38" customWidth="1"/>
    <col min="3" max="3" width="18.5" style="39" customWidth="1"/>
    <col min="4" max="4" width="34.875" style="39" customWidth="1"/>
    <col min="5" max="5" width="6.875" style="14" bestFit="1" customWidth="1"/>
    <col min="6" max="6" width="22" style="14" customWidth="1"/>
    <col min="7" max="7" width="22" style="40" customWidth="1"/>
    <col min="8" max="8" width="2.625" style="20" customWidth="1"/>
    <col min="9" max="16384" width="9" style="20"/>
  </cols>
  <sheetData>
    <row r="1" spans="2:7" s="4" customFormat="1" ht="14.25" customHeight="1">
      <c r="B1" s="1145" t="s">
        <v>698</v>
      </c>
      <c r="C1" s="1146"/>
      <c r="D1" s="1146"/>
      <c r="E1" s="1146"/>
      <c r="F1" s="1146"/>
      <c r="G1" s="1146"/>
    </row>
    <row r="2" spans="2:7" s="4" customFormat="1" ht="8.25" customHeight="1">
      <c r="B2" s="5"/>
      <c r="C2" s="6"/>
      <c r="D2" s="6"/>
      <c r="E2" s="7"/>
      <c r="F2" s="7"/>
      <c r="G2" s="8"/>
    </row>
    <row r="3" spans="2:7" s="4" customFormat="1" ht="20.100000000000001" customHeight="1">
      <c r="B3" s="1164" t="s">
        <v>378</v>
      </c>
      <c r="C3" s="1165"/>
      <c r="D3" s="1165"/>
      <c r="E3" s="1165"/>
      <c r="F3" s="1165"/>
      <c r="G3" s="1165"/>
    </row>
    <row r="4" spans="2:7" s="4" customFormat="1" ht="8.25" customHeight="1">
      <c r="B4" s="9"/>
      <c r="C4" s="10"/>
      <c r="D4" s="10"/>
      <c r="E4" s="10"/>
      <c r="F4" s="10"/>
      <c r="G4" s="10"/>
    </row>
    <row r="5" spans="2:7" s="4" customFormat="1" ht="14.25" customHeight="1">
      <c r="B5" s="5"/>
      <c r="C5" s="6"/>
      <c r="D5" s="6"/>
      <c r="E5" s="7"/>
      <c r="F5" s="7"/>
      <c r="G5" s="11"/>
    </row>
    <row r="6" spans="2:7" ht="14.25" customHeight="1">
      <c r="B6" s="66"/>
    </row>
    <row r="8" spans="2:7" ht="14.25" customHeight="1">
      <c r="B8" s="240"/>
      <c r="C8" s="240"/>
      <c r="D8" s="240"/>
      <c r="E8" s="240"/>
      <c r="F8" s="240"/>
      <c r="G8" s="240"/>
    </row>
    <row r="9" spans="2:7" ht="14.25" customHeight="1">
      <c r="B9" s="240"/>
      <c r="C9" s="240"/>
      <c r="D9" s="240"/>
      <c r="E9" s="240"/>
      <c r="F9" s="240"/>
      <c r="G9" s="240"/>
    </row>
    <row r="10" spans="2:7" ht="14.25" customHeight="1">
      <c r="B10" s="1224" t="s">
        <v>379</v>
      </c>
      <c r="C10" s="1224"/>
      <c r="D10" s="1224"/>
      <c r="E10" s="1224"/>
      <c r="F10" s="1224"/>
      <c r="G10" s="1224"/>
    </row>
    <row r="11" spans="2:7" ht="14.25" customHeight="1">
      <c r="B11" s="1224"/>
      <c r="C11" s="1224"/>
      <c r="D11" s="1224"/>
      <c r="E11" s="1224"/>
      <c r="F11" s="1224"/>
      <c r="G11" s="1224"/>
    </row>
  </sheetData>
  <mergeCells count="3">
    <mergeCell ref="B1:G1"/>
    <mergeCell ref="B3:G3"/>
    <mergeCell ref="B10:G11"/>
  </mergeCells>
  <phoneticPr fontId="26"/>
  <pageMargins left="0.78740157480314965" right="0.78740157480314965" top="0.59055118110236227" bottom="0.59055118110236227" header="0.59055118110236227" footer="0.59055118110236227"/>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3"/>
  <sheetViews>
    <sheetView workbookViewId="0"/>
  </sheetViews>
  <sheetFormatPr defaultColWidth="9" defaultRowHeight="11.25"/>
  <cols>
    <col min="1" max="5" width="2.625" style="887" customWidth="1"/>
    <col min="6" max="6" width="23.125" style="887" customWidth="1"/>
    <col min="7" max="7" width="5" style="887" bestFit="1" customWidth="1"/>
    <col min="8" max="13" width="13" style="887" customWidth="1"/>
    <col min="14" max="14" width="2.625" style="887" customWidth="1"/>
    <col min="15" max="15" width="11.625" style="887" bestFit="1" customWidth="1"/>
    <col min="16" max="18" width="8.625" style="887" customWidth="1"/>
    <col min="19" max="16384" width="9" style="887"/>
  </cols>
  <sheetData>
    <row r="1" spans="1:17" s="948" customFormat="1" ht="18" customHeight="1">
      <c r="B1" s="1205" t="s">
        <v>702</v>
      </c>
      <c r="C1" s="1205"/>
      <c r="D1" s="1205"/>
      <c r="E1" s="1205"/>
      <c r="F1" s="1205"/>
      <c r="G1" s="1205"/>
      <c r="H1" s="1205"/>
      <c r="I1" s="1205"/>
      <c r="J1" s="1205"/>
      <c r="K1" s="1205"/>
      <c r="L1" s="1205"/>
      <c r="M1" s="1205"/>
      <c r="N1" s="949"/>
    </row>
    <row r="2" spans="1:17" s="564" customFormat="1" ht="21" customHeight="1">
      <c r="B2" s="1225" t="s">
        <v>799</v>
      </c>
      <c r="C2" s="1226"/>
      <c r="D2" s="1226"/>
      <c r="E2" s="1226"/>
      <c r="F2" s="1226"/>
      <c r="G2" s="1226"/>
      <c r="H2" s="1226"/>
      <c r="I2" s="1226"/>
      <c r="J2" s="1226"/>
      <c r="K2" s="1226"/>
      <c r="L2" s="1226"/>
      <c r="M2" s="1226"/>
      <c r="N2" s="881"/>
      <c r="O2" s="881"/>
      <c r="P2" s="881"/>
      <c r="Q2" s="849"/>
    </row>
    <row r="3" spans="1:17" ht="21" customHeight="1" thickBot="1">
      <c r="B3" s="848"/>
      <c r="C3" s="848"/>
      <c r="D3" s="848"/>
      <c r="E3" s="848"/>
      <c r="F3" s="849"/>
      <c r="G3" s="849"/>
      <c r="H3" s="849"/>
      <c r="I3" s="849"/>
      <c r="J3" s="849"/>
      <c r="K3" s="849"/>
      <c r="L3" s="849"/>
      <c r="M3" s="850" t="s">
        <v>244</v>
      </c>
    </row>
    <row r="4" spans="1:17" ht="21" customHeight="1" thickBot="1">
      <c r="A4" s="950"/>
      <c r="B4" s="1227" t="s">
        <v>245</v>
      </c>
      <c r="C4" s="1228"/>
      <c r="D4" s="1228"/>
      <c r="E4" s="1228"/>
      <c r="F4" s="1228"/>
      <c r="G4" s="1229"/>
      <c r="H4" s="903" t="s">
        <v>415</v>
      </c>
      <c r="I4" s="903" t="s">
        <v>416</v>
      </c>
      <c r="J4" s="903" t="s">
        <v>417</v>
      </c>
      <c r="K4" s="903" t="s">
        <v>418</v>
      </c>
      <c r="L4" s="903" t="s">
        <v>419</v>
      </c>
      <c r="M4" s="879" t="s">
        <v>248</v>
      </c>
      <c r="O4" s="871"/>
      <c r="P4" s="871"/>
    </row>
    <row r="5" spans="1:17" ht="21" customHeight="1">
      <c r="A5" s="871"/>
      <c r="B5" s="882"/>
      <c r="C5" s="883"/>
      <c r="D5" s="884"/>
      <c r="E5" s="951" t="s">
        <v>301</v>
      </c>
      <c r="F5" s="885" t="s">
        <v>302</v>
      </c>
      <c r="G5" s="693"/>
      <c r="H5" s="904"/>
      <c r="I5" s="905"/>
      <c r="J5" s="905"/>
      <c r="K5" s="905"/>
      <c r="L5" s="905"/>
      <c r="M5" s="886">
        <f t="shared" ref="M5:M12" si="0">SUM(H5:L5)</f>
        <v>0</v>
      </c>
      <c r="O5" s="871"/>
      <c r="P5" s="871"/>
    </row>
    <row r="6" spans="1:17" ht="21" customHeight="1">
      <c r="A6" s="871"/>
      <c r="B6" s="882"/>
      <c r="C6" s="883"/>
      <c r="D6" s="884"/>
      <c r="E6" s="888" t="s">
        <v>303</v>
      </c>
      <c r="F6" s="889" t="s">
        <v>271</v>
      </c>
      <c r="G6" s="700"/>
      <c r="H6" s="904"/>
      <c r="I6" s="905"/>
      <c r="J6" s="905"/>
      <c r="K6" s="905"/>
      <c r="L6" s="905"/>
      <c r="M6" s="886">
        <f t="shared" si="0"/>
        <v>0</v>
      </c>
      <c r="O6" s="871"/>
      <c r="P6" s="871"/>
    </row>
    <row r="7" spans="1:17" ht="21" customHeight="1">
      <c r="A7" s="871"/>
      <c r="B7" s="882"/>
      <c r="C7" s="883"/>
      <c r="D7" s="884"/>
      <c r="E7" s="888" t="s">
        <v>272</v>
      </c>
      <c r="F7" s="888" t="s">
        <v>260</v>
      </c>
      <c r="G7" s="700"/>
      <c r="H7" s="904"/>
      <c r="I7" s="905"/>
      <c r="J7" s="905"/>
      <c r="K7" s="905"/>
      <c r="L7" s="905"/>
      <c r="M7" s="886">
        <f t="shared" si="0"/>
        <v>0</v>
      </c>
      <c r="O7" s="871"/>
      <c r="P7" s="871"/>
    </row>
    <row r="8" spans="1:17" ht="21" customHeight="1">
      <c r="A8" s="871"/>
      <c r="B8" s="882"/>
      <c r="C8" s="883"/>
      <c r="D8" s="884"/>
      <c r="E8" s="888" t="s">
        <v>261</v>
      </c>
      <c r="F8" s="888" t="s">
        <v>266</v>
      </c>
      <c r="G8" s="700"/>
      <c r="H8" s="904"/>
      <c r="I8" s="905"/>
      <c r="J8" s="905"/>
      <c r="K8" s="905"/>
      <c r="L8" s="905"/>
      <c r="M8" s="886">
        <f t="shared" si="0"/>
        <v>0</v>
      </c>
      <c r="O8" s="871"/>
      <c r="P8" s="871"/>
    </row>
    <row r="9" spans="1:17" ht="21" customHeight="1">
      <c r="A9" s="871"/>
      <c r="B9" s="882"/>
      <c r="C9" s="883"/>
      <c r="D9" s="884"/>
      <c r="E9" s="888" t="s">
        <v>262</v>
      </c>
      <c r="F9" s="888" t="s">
        <v>267</v>
      </c>
      <c r="G9" s="700"/>
      <c r="H9" s="904"/>
      <c r="I9" s="905"/>
      <c r="J9" s="905"/>
      <c r="K9" s="905"/>
      <c r="L9" s="905"/>
      <c r="M9" s="886">
        <f t="shared" si="0"/>
        <v>0</v>
      </c>
      <c r="O9" s="871"/>
      <c r="P9" s="871"/>
    </row>
    <row r="10" spans="1:17" ht="21" customHeight="1">
      <c r="A10" s="871"/>
      <c r="B10" s="882"/>
      <c r="C10" s="883"/>
      <c r="D10" s="884"/>
      <c r="E10" s="888" t="s">
        <v>263</v>
      </c>
      <c r="F10" s="890" t="s">
        <v>268</v>
      </c>
      <c r="G10" s="700"/>
      <c r="H10" s="904"/>
      <c r="I10" s="905"/>
      <c r="J10" s="905"/>
      <c r="K10" s="905"/>
      <c r="L10" s="905"/>
      <c r="M10" s="886">
        <f t="shared" si="0"/>
        <v>0</v>
      </c>
      <c r="O10" s="871"/>
      <c r="P10" s="871"/>
    </row>
    <row r="11" spans="1:17" ht="21" customHeight="1">
      <c r="A11" s="871"/>
      <c r="B11" s="882"/>
      <c r="C11" s="952"/>
      <c r="D11" s="953"/>
      <c r="E11" s="888" t="s">
        <v>264</v>
      </c>
      <c r="F11" s="890" t="s">
        <v>269</v>
      </c>
      <c r="G11" s="700"/>
      <c r="H11" s="904"/>
      <c r="I11" s="905"/>
      <c r="J11" s="905"/>
      <c r="K11" s="905"/>
      <c r="L11" s="905"/>
      <c r="M11" s="886">
        <f t="shared" si="0"/>
        <v>0</v>
      </c>
      <c r="O11" s="871"/>
      <c r="P11" s="871"/>
    </row>
    <row r="12" spans="1:17" ht="21" customHeight="1">
      <c r="A12" s="871"/>
      <c r="B12" s="882"/>
      <c r="C12" s="883"/>
      <c r="D12" s="884"/>
      <c r="E12" s="888" t="s">
        <v>265</v>
      </c>
      <c r="F12" s="890" t="s">
        <v>270</v>
      </c>
      <c r="G12" s="700"/>
      <c r="H12" s="904"/>
      <c r="I12" s="905"/>
      <c r="J12" s="905"/>
      <c r="K12" s="905"/>
      <c r="L12" s="905"/>
      <c r="M12" s="886">
        <f t="shared" si="0"/>
        <v>0</v>
      </c>
      <c r="O12" s="871"/>
      <c r="P12" s="871"/>
    </row>
    <row r="13" spans="1:17" ht="21" customHeight="1">
      <c r="A13" s="871"/>
      <c r="B13" s="882"/>
      <c r="C13" s="883"/>
      <c r="D13" s="891"/>
      <c r="E13" s="1230" t="s">
        <v>299</v>
      </c>
      <c r="F13" s="1230"/>
      <c r="G13" s="892"/>
      <c r="H13" s="893">
        <f t="shared" ref="H13:M13" si="1">SUM(H5:H12)</f>
        <v>0</v>
      </c>
      <c r="I13" s="893">
        <f t="shared" si="1"/>
        <v>0</v>
      </c>
      <c r="J13" s="893">
        <f t="shared" si="1"/>
        <v>0</v>
      </c>
      <c r="K13" s="893">
        <f t="shared" si="1"/>
        <v>0</v>
      </c>
      <c r="L13" s="893">
        <f t="shared" si="1"/>
        <v>0</v>
      </c>
      <c r="M13" s="894">
        <f t="shared" si="1"/>
        <v>0</v>
      </c>
      <c r="O13" s="871"/>
      <c r="P13" s="871"/>
    </row>
    <row r="14" spans="1:17" ht="21" customHeight="1">
      <c r="A14" s="871"/>
      <c r="B14" s="882"/>
      <c r="C14" s="954" t="s">
        <v>77</v>
      </c>
      <c r="D14" s="888" t="s">
        <v>699</v>
      </c>
      <c r="E14" s="955"/>
      <c r="F14" s="955"/>
      <c r="G14" s="895"/>
      <c r="H14" s="896">
        <f t="shared" ref="H14:M14" si="2">H13</f>
        <v>0</v>
      </c>
      <c r="I14" s="896">
        <f t="shared" si="2"/>
        <v>0</v>
      </c>
      <c r="J14" s="896">
        <f t="shared" si="2"/>
        <v>0</v>
      </c>
      <c r="K14" s="896">
        <f t="shared" si="2"/>
        <v>0</v>
      </c>
      <c r="L14" s="896">
        <f t="shared" si="2"/>
        <v>0</v>
      </c>
      <c r="M14" s="886">
        <f t="shared" si="2"/>
        <v>0</v>
      </c>
      <c r="O14" s="871"/>
      <c r="P14" s="871"/>
    </row>
    <row r="15" spans="1:17" ht="21" customHeight="1">
      <c r="A15" s="871"/>
      <c r="B15" s="882"/>
      <c r="C15" s="883"/>
      <c r="D15" s="884"/>
      <c r="E15" s="951" t="s">
        <v>301</v>
      </c>
      <c r="F15" s="885" t="s">
        <v>302</v>
      </c>
      <c r="G15" s="693"/>
      <c r="H15" s="904"/>
      <c r="I15" s="905"/>
      <c r="J15" s="905"/>
      <c r="K15" s="905"/>
      <c r="L15" s="905"/>
      <c r="M15" s="886">
        <f t="shared" ref="M15:M22" si="3">SUM(H15:L15)</f>
        <v>0</v>
      </c>
      <c r="O15" s="871"/>
      <c r="P15" s="871"/>
    </row>
    <row r="16" spans="1:17" ht="21" customHeight="1">
      <c r="A16" s="871"/>
      <c r="B16" s="882"/>
      <c r="C16" s="883"/>
      <c r="D16" s="884"/>
      <c r="E16" s="888" t="s">
        <v>303</v>
      </c>
      <c r="F16" s="889" t="s">
        <v>271</v>
      </c>
      <c r="G16" s="700"/>
      <c r="H16" s="904"/>
      <c r="I16" s="905"/>
      <c r="J16" s="905"/>
      <c r="K16" s="905"/>
      <c r="L16" s="905"/>
      <c r="M16" s="886">
        <f t="shared" si="3"/>
        <v>0</v>
      </c>
      <c r="O16" s="871"/>
      <c r="P16" s="871"/>
    </row>
    <row r="17" spans="1:16" ht="21" customHeight="1">
      <c r="A17" s="871"/>
      <c r="B17" s="882"/>
      <c r="C17" s="883"/>
      <c r="D17" s="884"/>
      <c r="E17" s="888" t="s">
        <v>272</v>
      </c>
      <c r="F17" s="888" t="s">
        <v>260</v>
      </c>
      <c r="G17" s="700"/>
      <c r="H17" s="904"/>
      <c r="I17" s="905"/>
      <c r="J17" s="905"/>
      <c r="K17" s="905"/>
      <c r="L17" s="905"/>
      <c r="M17" s="886">
        <f t="shared" si="3"/>
        <v>0</v>
      </c>
      <c r="O17" s="871"/>
      <c r="P17" s="871"/>
    </row>
    <row r="18" spans="1:16" ht="21" customHeight="1">
      <c r="A18" s="871"/>
      <c r="B18" s="882"/>
      <c r="C18" s="883"/>
      <c r="D18" s="884"/>
      <c r="E18" s="888" t="s">
        <v>261</v>
      </c>
      <c r="F18" s="888" t="s">
        <v>266</v>
      </c>
      <c r="G18" s="700"/>
      <c r="H18" s="904"/>
      <c r="I18" s="905"/>
      <c r="J18" s="905"/>
      <c r="K18" s="905"/>
      <c r="L18" s="905"/>
      <c r="M18" s="886">
        <f t="shared" si="3"/>
        <v>0</v>
      </c>
      <c r="O18" s="871"/>
      <c r="P18" s="871"/>
    </row>
    <row r="19" spans="1:16" ht="21" customHeight="1">
      <c r="A19" s="871"/>
      <c r="B19" s="882"/>
      <c r="C19" s="883"/>
      <c r="D19" s="884"/>
      <c r="E19" s="888" t="s">
        <v>262</v>
      </c>
      <c r="F19" s="888" t="s">
        <v>267</v>
      </c>
      <c r="G19" s="700"/>
      <c r="H19" s="904"/>
      <c r="I19" s="905"/>
      <c r="J19" s="905"/>
      <c r="K19" s="905"/>
      <c r="L19" s="905"/>
      <c r="M19" s="886">
        <f t="shared" si="3"/>
        <v>0</v>
      </c>
      <c r="O19" s="871"/>
      <c r="P19" s="871"/>
    </row>
    <row r="20" spans="1:16" ht="21" customHeight="1">
      <c r="A20" s="871"/>
      <c r="B20" s="882"/>
      <c r="C20" s="883"/>
      <c r="D20" s="884"/>
      <c r="E20" s="888" t="s">
        <v>263</v>
      </c>
      <c r="F20" s="890" t="s">
        <v>268</v>
      </c>
      <c r="G20" s="700"/>
      <c r="H20" s="904"/>
      <c r="I20" s="905"/>
      <c r="J20" s="905"/>
      <c r="K20" s="905"/>
      <c r="L20" s="905"/>
      <c r="M20" s="886">
        <f t="shared" si="3"/>
        <v>0</v>
      </c>
      <c r="O20" s="871"/>
      <c r="P20" s="871"/>
    </row>
    <row r="21" spans="1:16" ht="21" customHeight="1">
      <c r="A21" s="871"/>
      <c r="B21" s="882"/>
      <c r="C21" s="952"/>
      <c r="D21" s="953"/>
      <c r="E21" s="888" t="s">
        <v>264</v>
      </c>
      <c r="F21" s="890" t="s">
        <v>269</v>
      </c>
      <c r="G21" s="700"/>
      <c r="H21" s="904"/>
      <c r="I21" s="905"/>
      <c r="J21" s="905"/>
      <c r="K21" s="905"/>
      <c r="L21" s="905"/>
      <c r="M21" s="886">
        <f t="shared" si="3"/>
        <v>0</v>
      </c>
      <c r="O21" s="871"/>
      <c r="P21" s="871"/>
    </row>
    <row r="22" spans="1:16" ht="21" customHeight="1">
      <c r="A22" s="871"/>
      <c r="B22" s="882"/>
      <c r="C22" s="883"/>
      <c r="D22" s="884"/>
      <c r="E22" s="888" t="s">
        <v>265</v>
      </c>
      <c r="F22" s="890" t="s">
        <v>270</v>
      </c>
      <c r="G22" s="700"/>
      <c r="H22" s="904"/>
      <c r="I22" s="905"/>
      <c r="J22" s="905"/>
      <c r="K22" s="905"/>
      <c r="L22" s="905"/>
      <c r="M22" s="886">
        <f t="shared" si="3"/>
        <v>0</v>
      </c>
      <c r="O22" s="871"/>
      <c r="P22" s="871"/>
    </row>
    <row r="23" spans="1:16" ht="21" customHeight="1">
      <c r="A23" s="871"/>
      <c r="B23" s="882"/>
      <c r="C23" s="883"/>
      <c r="D23" s="954"/>
      <c r="E23" s="956" t="s">
        <v>299</v>
      </c>
      <c r="F23" s="956"/>
      <c r="G23" s="700"/>
      <c r="H23" s="957">
        <f t="shared" ref="H23:M23" si="4">SUM(H15:H22)</f>
        <v>0</v>
      </c>
      <c r="I23" s="957">
        <f t="shared" si="4"/>
        <v>0</v>
      </c>
      <c r="J23" s="957">
        <f t="shared" si="4"/>
        <v>0</v>
      </c>
      <c r="K23" s="957">
        <f t="shared" si="4"/>
        <v>0</v>
      </c>
      <c r="L23" s="957">
        <f t="shared" si="4"/>
        <v>0</v>
      </c>
      <c r="M23" s="894">
        <f t="shared" si="4"/>
        <v>0</v>
      </c>
      <c r="O23" s="871"/>
      <c r="P23" s="871"/>
    </row>
    <row r="24" spans="1:16" ht="21" customHeight="1" thickBot="1">
      <c r="A24" s="950"/>
      <c r="B24" s="882"/>
      <c r="C24" s="690" t="s">
        <v>80</v>
      </c>
      <c r="D24" s="1231" t="s">
        <v>700</v>
      </c>
      <c r="E24" s="1231"/>
      <c r="F24" s="1231"/>
      <c r="G24" s="700"/>
      <c r="H24" s="897">
        <f t="shared" ref="H24:M24" si="5">H23</f>
        <v>0</v>
      </c>
      <c r="I24" s="897">
        <f t="shared" si="5"/>
        <v>0</v>
      </c>
      <c r="J24" s="897">
        <f t="shared" si="5"/>
        <v>0</v>
      </c>
      <c r="K24" s="897">
        <f t="shared" si="5"/>
        <v>0</v>
      </c>
      <c r="L24" s="897">
        <f t="shared" si="5"/>
        <v>0</v>
      </c>
      <c r="M24" s="886">
        <f t="shared" si="5"/>
        <v>0</v>
      </c>
      <c r="O24" s="871"/>
      <c r="P24" s="871"/>
    </row>
    <row r="25" spans="1:16" ht="33" customHeight="1" thickBot="1">
      <c r="A25" s="871"/>
      <c r="B25" s="1240" t="s">
        <v>693</v>
      </c>
      <c r="C25" s="1241"/>
      <c r="D25" s="1241"/>
      <c r="E25" s="1241"/>
      <c r="F25" s="1241"/>
      <c r="G25" s="898" t="s">
        <v>248</v>
      </c>
      <c r="H25" s="899">
        <f t="shared" ref="H25:M25" si="6">H14+H24</f>
        <v>0</v>
      </c>
      <c r="I25" s="899">
        <f t="shared" si="6"/>
        <v>0</v>
      </c>
      <c r="J25" s="899">
        <f t="shared" si="6"/>
        <v>0</v>
      </c>
      <c r="K25" s="899">
        <f t="shared" si="6"/>
        <v>0</v>
      </c>
      <c r="L25" s="899">
        <f t="shared" si="6"/>
        <v>0</v>
      </c>
      <c r="M25" s="315">
        <f t="shared" si="6"/>
        <v>0</v>
      </c>
      <c r="N25" s="313" t="s">
        <v>376</v>
      </c>
      <c r="O25" s="871"/>
      <c r="P25" s="871"/>
    </row>
    <row r="26" spans="1:16" ht="29.25" customHeight="1" thickBot="1">
      <c r="A26" s="871"/>
      <c r="B26" s="1242" t="s">
        <v>694</v>
      </c>
      <c r="C26" s="1243"/>
      <c r="D26" s="1243"/>
      <c r="E26" s="1243"/>
      <c r="F26" s="1243"/>
      <c r="G26" s="900" t="s">
        <v>300</v>
      </c>
      <c r="H26" s="901" t="e">
        <f>H25/$M25</f>
        <v>#DIV/0!</v>
      </c>
      <c r="I26" s="901" t="e">
        <f>I25/$M25</f>
        <v>#DIV/0!</v>
      </c>
      <c r="J26" s="901" t="e">
        <f>J25/$M25</f>
        <v>#DIV/0!</v>
      </c>
      <c r="K26" s="901" t="e">
        <f>K25/$M25</f>
        <v>#DIV/0!</v>
      </c>
      <c r="L26" s="901" t="e">
        <f>L25/$M25</f>
        <v>#DIV/0!</v>
      </c>
      <c r="M26" s="902" t="e">
        <f>SUM(H26:L26)</f>
        <v>#DIV/0!</v>
      </c>
      <c r="O26" s="871"/>
      <c r="P26" s="871"/>
    </row>
    <row r="27" spans="1:16" ht="8.25" customHeight="1">
      <c r="A27" s="871"/>
      <c r="B27" s="871"/>
      <c r="C27" s="871"/>
      <c r="D27" s="871"/>
      <c r="E27" s="871"/>
      <c r="F27" s="871"/>
      <c r="G27" s="871"/>
      <c r="H27" s="871"/>
      <c r="I27" s="871"/>
      <c r="J27" s="871"/>
      <c r="K27" s="871"/>
      <c r="L27" s="871"/>
      <c r="M27" s="871"/>
      <c r="N27" s="871"/>
      <c r="O27" s="871"/>
      <c r="P27" s="871"/>
    </row>
    <row r="28" spans="1:16" s="958" customFormat="1" ht="13.5" customHeight="1">
      <c r="B28" s="959" t="s">
        <v>55</v>
      </c>
      <c r="C28" s="1232" t="s">
        <v>457</v>
      </c>
      <c r="D28" s="1232"/>
      <c r="E28" s="1232"/>
      <c r="F28" s="1232"/>
      <c r="G28" s="1232"/>
      <c r="H28" s="1232"/>
      <c r="I28" s="1232"/>
      <c r="J28" s="1232"/>
      <c r="K28" s="1232"/>
      <c r="L28" s="1232"/>
      <c r="M28" s="1232"/>
    </row>
    <row r="29" spans="1:16" s="511" customFormat="1" ht="13.5" customHeight="1" thickBot="1">
      <c r="B29" s="959" t="s">
        <v>256</v>
      </c>
      <c r="C29" s="1232" t="s">
        <v>488</v>
      </c>
      <c r="D29" s="1232"/>
      <c r="E29" s="1232"/>
      <c r="F29" s="1232"/>
      <c r="G29" s="1232"/>
      <c r="H29" s="1232"/>
      <c r="I29" s="1232"/>
      <c r="J29" s="1232"/>
      <c r="K29" s="1232"/>
      <c r="L29" s="1232"/>
      <c r="M29" s="1232"/>
    </row>
    <row r="30" spans="1:16" ht="13.5" customHeight="1">
      <c r="B30" s="959" t="s">
        <v>197</v>
      </c>
      <c r="C30" s="1233" t="s">
        <v>701</v>
      </c>
      <c r="D30" s="1233"/>
      <c r="E30" s="1233"/>
      <c r="F30" s="1233"/>
      <c r="G30" s="1233"/>
      <c r="H30" s="1233"/>
      <c r="I30" s="1233"/>
      <c r="J30" s="1233"/>
      <c r="K30" s="1234" t="s">
        <v>249</v>
      </c>
      <c r="L30" s="1235"/>
      <c r="M30" s="1236"/>
    </row>
    <row r="31" spans="1:16" ht="13.5" customHeight="1" thickBot="1">
      <c r="B31" s="959" t="s">
        <v>198</v>
      </c>
      <c r="C31" s="1233" t="s">
        <v>458</v>
      </c>
      <c r="D31" s="1233"/>
      <c r="E31" s="1233"/>
      <c r="F31" s="1233"/>
      <c r="G31" s="1233"/>
      <c r="H31" s="1233"/>
      <c r="I31" s="1233"/>
      <c r="J31" s="1233"/>
      <c r="K31" s="1237"/>
      <c r="L31" s="1238"/>
      <c r="M31" s="1239"/>
    </row>
    <row r="32" spans="1:16" ht="11.25" customHeight="1"/>
    <row r="33" ht="12" customHeight="1"/>
  </sheetData>
  <mergeCells count="12">
    <mergeCell ref="C29:M29"/>
    <mergeCell ref="C30:J30"/>
    <mergeCell ref="K30:M31"/>
    <mergeCell ref="C31:J31"/>
    <mergeCell ref="B25:F25"/>
    <mergeCell ref="B26:F26"/>
    <mergeCell ref="C28:M28"/>
    <mergeCell ref="B1:M1"/>
    <mergeCell ref="B2:M2"/>
    <mergeCell ref="B4:G4"/>
    <mergeCell ref="E13:F13"/>
    <mergeCell ref="D24:F24"/>
  </mergeCells>
  <phoneticPr fontId="26"/>
  <printOptions horizontalCentered="1"/>
  <pageMargins left="0.39370078740157483" right="0.39370078740157483" top="0.78740157480314965" bottom="0.39370078740157483" header="0.51181102362204722" footer="0.51181102362204722"/>
  <pageSetup paperSize="9" scale="8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0"/>
  <sheetViews>
    <sheetView workbookViewId="0"/>
  </sheetViews>
  <sheetFormatPr defaultColWidth="9" defaultRowHeight="13.5"/>
  <cols>
    <col min="1" max="1" width="2.625" style="677" customWidth="1"/>
    <col min="2" max="3" width="3.75" style="677" customWidth="1"/>
    <col min="4" max="5" width="2.625" style="677" customWidth="1"/>
    <col min="6" max="6" width="31.625" style="677" customWidth="1"/>
    <col min="7" max="7" width="27.875" style="677" customWidth="1"/>
    <col min="8" max="8" width="15.625" style="677" customWidth="1"/>
    <col min="9" max="9" width="5.625" style="677" customWidth="1"/>
    <col min="10" max="10" width="25.625" style="677" customWidth="1"/>
    <col min="11" max="11" width="3.625" style="677" customWidth="1"/>
    <col min="12" max="12" width="2.875" style="677" customWidth="1"/>
    <col min="13" max="16384" width="9" style="807"/>
  </cols>
  <sheetData>
    <row r="1" spans="1:12" ht="18" customHeight="1">
      <c r="A1" s="559"/>
      <c r="B1" s="1205" t="s">
        <v>703</v>
      </c>
      <c r="C1" s="1205"/>
      <c r="D1" s="1205"/>
      <c r="E1" s="1205"/>
      <c r="F1" s="1205"/>
      <c r="G1" s="1205"/>
      <c r="H1" s="1205"/>
      <c r="I1" s="1205"/>
      <c r="J1" s="1205"/>
      <c r="K1" s="316"/>
      <c r="L1" s="561"/>
    </row>
    <row r="2" spans="1:12" ht="18" customHeight="1">
      <c r="A2" s="564"/>
      <c r="B2" s="1217" t="s">
        <v>800</v>
      </c>
      <c r="C2" s="1225"/>
      <c r="D2" s="1225"/>
      <c r="E2" s="1225"/>
      <c r="F2" s="1225"/>
      <c r="G2" s="1225"/>
      <c r="H2" s="1225"/>
      <c r="I2" s="1225"/>
      <c r="J2" s="1225"/>
      <c r="K2" s="565"/>
      <c r="L2" s="566"/>
    </row>
    <row r="3" spans="1:12" ht="18" customHeight="1">
      <c r="A3" s="564"/>
      <c r="B3" s="1225"/>
      <c r="C3" s="1225"/>
      <c r="D3" s="1225"/>
      <c r="E3" s="1225"/>
      <c r="F3" s="1225"/>
      <c r="G3" s="1225"/>
      <c r="H3" s="1225"/>
      <c r="I3" s="1225"/>
      <c r="J3" s="1225"/>
      <c r="K3" s="565"/>
      <c r="L3" s="566"/>
    </row>
    <row r="4" spans="1:12" ht="18" customHeight="1" thickBot="1">
      <c r="B4" s="848"/>
      <c r="C4" s="848"/>
      <c r="D4" s="848"/>
      <c r="E4" s="848"/>
      <c r="F4" s="849"/>
      <c r="G4" s="849"/>
      <c r="H4" s="849"/>
      <c r="I4" s="849"/>
      <c r="J4" s="850" t="s">
        <v>244</v>
      </c>
      <c r="K4" s="850"/>
    </row>
    <row r="5" spans="1:12" ht="18" customHeight="1" thickBot="1">
      <c r="A5" s="851"/>
      <c r="B5" s="1227" t="s">
        <v>245</v>
      </c>
      <c r="C5" s="1228"/>
      <c r="D5" s="1228"/>
      <c r="E5" s="1228"/>
      <c r="F5" s="1228"/>
      <c r="G5" s="1228"/>
      <c r="H5" s="1228"/>
      <c r="I5" s="1229"/>
      <c r="J5" s="879" t="s">
        <v>490</v>
      </c>
      <c r="K5" s="852"/>
      <c r="L5" s="853"/>
    </row>
    <row r="6" spans="1:12" ht="3" customHeight="1" thickBot="1">
      <c r="A6" s="851"/>
      <c r="B6" s="854"/>
      <c r="C6" s="855"/>
      <c r="D6" s="856"/>
      <c r="E6" s="856"/>
      <c r="F6" s="856"/>
      <c r="G6" s="856"/>
      <c r="H6" s="856"/>
      <c r="I6" s="855"/>
      <c r="J6" s="314"/>
      <c r="K6" s="852"/>
      <c r="L6" s="853"/>
    </row>
    <row r="7" spans="1:12" ht="18" customHeight="1" thickBot="1">
      <c r="A7" s="942"/>
      <c r="B7" s="960"/>
      <c r="C7" s="961"/>
      <c r="D7" s="857" t="s">
        <v>139</v>
      </c>
      <c r="E7" s="1249" t="s">
        <v>725</v>
      </c>
      <c r="F7" s="1249"/>
      <c r="G7" s="171"/>
      <c r="H7" s="880"/>
      <c r="I7" s="859" t="s">
        <v>246</v>
      </c>
      <c r="J7" s="962"/>
      <c r="K7" s="963"/>
      <c r="L7" s="860"/>
    </row>
    <row r="8" spans="1:12" ht="18" customHeight="1">
      <c r="A8" s="942"/>
      <c r="B8" s="960"/>
      <c r="C8" s="961"/>
      <c r="D8" s="964"/>
      <c r="E8" s="1250" t="s">
        <v>726</v>
      </c>
      <c r="F8" s="1251"/>
      <c r="G8" s="1251"/>
      <c r="H8" s="1251"/>
      <c r="I8" s="861"/>
      <c r="J8" s="965"/>
      <c r="K8" s="966"/>
      <c r="L8" s="860"/>
    </row>
    <row r="9" spans="1:12" ht="18" customHeight="1">
      <c r="A9" s="942"/>
      <c r="B9" s="960"/>
      <c r="C9" s="961"/>
      <c r="D9" s="687"/>
      <c r="E9" s="1252" t="s">
        <v>727</v>
      </c>
      <c r="F9" s="1253"/>
      <c r="G9" s="1253"/>
      <c r="H9" s="1253"/>
      <c r="I9" s="863"/>
      <c r="J9" s="967"/>
      <c r="K9" s="966"/>
      <c r="L9" s="860"/>
    </row>
    <row r="10" spans="1:12" ht="18" customHeight="1">
      <c r="A10" s="942"/>
      <c r="B10" s="960"/>
      <c r="C10" s="968"/>
      <c r="D10" s="862" t="s">
        <v>140</v>
      </c>
      <c r="E10" s="1248" t="s">
        <v>728</v>
      </c>
      <c r="F10" s="1248"/>
      <c r="G10" s="1248"/>
      <c r="H10" s="1248"/>
      <c r="I10" s="863"/>
      <c r="J10" s="969">
        <f>SUM(J8:J9)</f>
        <v>0</v>
      </c>
      <c r="K10" s="963"/>
      <c r="L10" s="860"/>
    </row>
    <row r="11" spans="1:12" ht="18" customHeight="1" thickBot="1">
      <c r="A11" s="942"/>
      <c r="B11" s="970"/>
      <c r="C11" s="864" t="s">
        <v>729</v>
      </c>
      <c r="D11" s="971"/>
      <c r="E11" s="971"/>
      <c r="F11" s="926"/>
      <c r="G11" s="246"/>
      <c r="H11" s="972"/>
      <c r="I11" s="867"/>
      <c r="J11" s="886">
        <f>SUM(J7,J10)</f>
        <v>0</v>
      </c>
      <c r="K11" s="963"/>
      <c r="L11" s="860"/>
    </row>
    <row r="12" spans="1:12" ht="18" customHeight="1" thickBot="1">
      <c r="A12" s="942"/>
      <c r="B12" s="960"/>
      <c r="C12" s="968"/>
      <c r="D12" s="857" t="s">
        <v>139</v>
      </c>
      <c r="E12" s="858" t="s">
        <v>745</v>
      </c>
      <c r="F12" s="858"/>
      <c r="G12" s="1001"/>
      <c r="H12" s="880"/>
      <c r="I12" s="868" t="s">
        <v>246</v>
      </c>
      <c r="J12" s="973"/>
      <c r="K12" s="963"/>
      <c r="L12" s="860"/>
    </row>
    <row r="13" spans="1:12" ht="18" customHeight="1">
      <c r="A13" s="942"/>
      <c r="B13" s="960"/>
      <c r="C13" s="961"/>
      <c r="D13" s="964"/>
      <c r="E13" s="1244" t="s">
        <v>746</v>
      </c>
      <c r="F13" s="1245"/>
      <c r="G13" s="1245"/>
      <c r="H13" s="1245"/>
      <c r="I13" s="861"/>
      <c r="J13" s="965"/>
      <c r="K13" s="966"/>
      <c r="L13" s="860"/>
    </row>
    <row r="14" spans="1:12" ht="18" customHeight="1">
      <c r="A14" s="942"/>
      <c r="B14" s="960"/>
      <c r="C14" s="961"/>
      <c r="D14" s="687"/>
      <c r="E14" s="1246" t="s">
        <v>747</v>
      </c>
      <c r="F14" s="1247"/>
      <c r="G14" s="1247"/>
      <c r="H14" s="1247"/>
      <c r="I14" s="863"/>
      <c r="J14" s="967"/>
      <c r="K14" s="966"/>
      <c r="L14" s="860"/>
    </row>
    <row r="15" spans="1:12" ht="18" customHeight="1">
      <c r="A15" s="942"/>
      <c r="B15" s="960"/>
      <c r="C15" s="968"/>
      <c r="D15" s="862" t="s">
        <v>140</v>
      </c>
      <c r="E15" s="1248" t="s">
        <v>748</v>
      </c>
      <c r="F15" s="1248"/>
      <c r="G15" s="1248"/>
      <c r="H15" s="1248"/>
      <c r="I15" s="863"/>
      <c r="J15" s="886">
        <f>SUM(J13:J14)</f>
        <v>0</v>
      </c>
      <c r="K15" s="963"/>
      <c r="L15" s="860"/>
    </row>
    <row r="16" spans="1:12" ht="18" customHeight="1" thickBot="1">
      <c r="A16" s="942"/>
      <c r="B16" s="970"/>
      <c r="C16" s="864" t="s">
        <v>749</v>
      </c>
      <c r="D16" s="865"/>
      <c r="E16" s="865"/>
      <c r="F16" s="866"/>
      <c r="G16" s="972"/>
      <c r="H16" s="972"/>
      <c r="I16" s="869"/>
      <c r="J16" s="886">
        <f>SUM(J12,J15)</f>
        <v>0</v>
      </c>
      <c r="K16" s="963"/>
      <c r="L16" s="860"/>
    </row>
    <row r="17" spans="1:12" ht="18" customHeight="1" thickBot="1">
      <c r="A17" s="870"/>
      <c r="B17" s="1256" t="s">
        <v>951</v>
      </c>
      <c r="C17" s="1257"/>
      <c r="D17" s="1258"/>
      <c r="E17" s="1258"/>
      <c r="F17" s="1258"/>
      <c r="G17" s="1258"/>
      <c r="H17" s="1258"/>
      <c r="I17" s="975" t="s">
        <v>248</v>
      </c>
      <c r="J17" s="315">
        <f>SUM(J11,J16)</f>
        <v>0</v>
      </c>
      <c r="K17" s="976" t="s">
        <v>273</v>
      </c>
      <c r="L17" s="963"/>
    </row>
    <row r="18" spans="1:12">
      <c r="A18" s="942"/>
      <c r="B18" s="871"/>
      <c r="C18" s="871"/>
      <c r="D18" s="871"/>
      <c r="E18" s="871"/>
      <c r="F18" s="871"/>
      <c r="G18" s="871"/>
      <c r="H18" s="871"/>
      <c r="I18" s="871"/>
      <c r="J18" s="871"/>
      <c r="K18" s="871"/>
      <c r="L18" s="871"/>
    </row>
    <row r="19" spans="1:12">
      <c r="A19" s="837"/>
      <c r="B19" s="838" t="s">
        <v>55</v>
      </c>
      <c r="C19" s="1259" t="s">
        <v>459</v>
      </c>
      <c r="D19" s="1259"/>
      <c r="E19" s="1259"/>
      <c r="F19" s="1259"/>
      <c r="G19" s="1259"/>
      <c r="H19" s="1259"/>
      <c r="I19" s="1259"/>
      <c r="J19" s="1259"/>
      <c r="K19" s="872"/>
      <c r="L19" s="837"/>
    </row>
    <row r="20" spans="1:12">
      <c r="A20" s="837"/>
      <c r="B20" s="838" t="s">
        <v>56</v>
      </c>
      <c r="C20" s="1259" t="s">
        <v>460</v>
      </c>
      <c r="D20" s="1259"/>
      <c r="E20" s="1259"/>
      <c r="F20" s="1259"/>
      <c r="G20" s="1259"/>
      <c r="H20" s="1259"/>
      <c r="I20" s="1259"/>
      <c r="J20" s="1259"/>
      <c r="K20" s="872"/>
      <c r="L20" s="837"/>
    </row>
    <row r="21" spans="1:12">
      <c r="A21" s="511"/>
      <c r="B21" s="676" t="s">
        <v>57</v>
      </c>
      <c r="C21" s="1259" t="s">
        <v>489</v>
      </c>
      <c r="D21" s="1259"/>
      <c r="E21" s="1259"/>
      <c r="F21" s="1259"/>
      <c r="G21" s="1259"/>
      <c r="H21" s="1259"/>
      <c r="I21" s="1259"/>
      <c r="J21" s="1259"/>
      <c r="K21" s="873"/>
      <c r="L21" s="511"/>
    </row>
    <row r="22" spans="1:12">
      <c r="A22" s="511"/>
      <c r="B22" s="838" t="s">
        <v>198</v>
      </c>
      <c r="C22" s="1254" t="s">
        <v>955</v>
      </c>
      <c r="D22" s="1254"/>
      <c r="E22" s="1254"/>
      <c r="F22" s="1254"/>
      <c r="G22" s="1254"/>
      <c r="H22" s="1254"/>
      <c r="I22" s="1254"/>
      <c r="J22" s="1254"/>
      <c r="K22" s="873"/>
      <c r="L22" s="511"/>
    </row>
    <row r="23" spans="1:12" ht="13.5" customHeight="1">
      <c r="B23" s="838" t="s">
        <v>195</v>
      </c>
      <c r="C23" s="1255" t="s">
        <v>458</v>
      </c>
      <c r="D23" s="1255"/>
      <c r="E23" s="1255"/>
      <c r="F23" s="1255"/>
      <c r="G23" s="1255"/>
      <c r="H23" s="1255"/>
      <c r="I23" s="1255"/>
      <c r="J23" s="1255"/>
      <c r="K23" s="874"/>
    </row>
    <row r="24" spans="1:12" ht="14.25" thickBot="1">
      <c r="B24" s="676"/>
      <c r="C24" s="807"/>
      <c r="D24" s="807"/>
      <c r="E24" s="807"/>
      <c r="F24" s="807"/>
      <c r="G24" s="807"/>
      <c r="H24" s="807"/>
      <c r="I24" s="807"/>
      <c r="J24" s="807"/>
      <c r="K24" s="872"/>
    </row>
    <row r="25" spans="1:12">
      <c r="B25" s="838"/>
      <c r="C25" s="838"/>
      <c r="D25" s="924"/>
      <c r="E25" s="924"/>
      <c r="F25" s="924"/>
      <c r="G25" s="924"/>
      <c r="H25" s="924"/>
      <c r="I25" s="1234" t="s">
        <v>249</v>
      </c>
      <c r="J25" s="1236"/>
      <c r="K25" s="872"/>
    </row>
    <row r="26" spans="1:12" ht="14.25" thickBot="1">
      <c r="B26" s="875"/>
      <c r="C26" s="875"/>
      <c r="D26" s="876"/>
      <c r="E26" s="876"/>
      <c r="F26" s="876"/>
      <c r="G26" s="876"/>
      <c r="H26" s="942"/>
      <c r="I26" s="1237"/>
      <c r="J26" s="1239"/>
      <c r="K26" s="877"/>
    </row>
    <row r="27" spans="1:12">
      <c r="H27" s="877"/>
      <c r="I27" s="877"/>
      <c r="K27" s="877"/>
    </row>
    <row r="30" spans="1:12">
      <c r="A30" s="689"/>
      <c r="B30" s="689"/>
      <c r="C30" s="689"/>
      <c r="D30" s="689"/>
      <c r="E30" s="689"/>
      <c r="F30" s="689"/>
      <c r="G30" s="878"/>
      <c r="H30" s="689"/>
      <c r="I30" s="689"/>
      <c r="J30" s="689"/>
      <c r="K30" s="689"/>
      <c r="L30" s="689"/>
    </row>
  </sheetData>
  <mergeCells count="17">
    <mergeCell ref="C22:J22"/>
    <mergeCell ref="C23:J23"/>
    <mergeCell ref="I25:J26"/>
    <mergeCell ref="B17:H17"/>
    <mergeCell ref="C19:J19"/>
    <mergeCell ref="C20:J20"/>
    <mergeCell ref="C21:J21"/>
    <mergeCell ref="E13:H13"/>
    <mergeCell ref="E14:H14"/>
    <mergeCell ref="E15:H15"/>
    <mergeCell ref="B1:J1"/>
    <mergeCell ref="B2:J3"/>
    <mergeCell ref="B5:I5"/>
    <mergeCell ref="E7:F7"/>
    <mergeCell ref="E8:H8"/>
    <mergeCell ref="E9:H9"/>
    <mergeCell ref="E10:H10"/>
  </mergeCells>
  <phoneticPr fontId="26"/>
  <printOptions horizontalCentered="1"/>
  <pageMargins left="0.59055118110236227" right="0.59055118110236227" top="0.78740157480314965" bottom="0.78740157480314965"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H25"/>
  <sheetViews>
    <sheetView workbookViewId="0">
      <selection activeCell="B1" sqref="B1:AG1"/>
    </sheetView>
  </sheetViews>
  <sheetFormatPr defaultColWidth="9" defaultRowHeight="13.5"/>
  <cols>
    <col min="1" max="4" width="2.625" style="595" customWidth="1"/>
    <col min="5" max="6" width="10.625" style="595" customWidth="1"/>
    <col min="7" max="7" width="19.625" style="595" customWidth="1"/>
    <col min="8" max="32" width="10.625" style="595" customWidth="1"/>
    <col min="33" max="33" width="12.625" style="595" customWidth="1"/>
    <col min="34" max="34" width="2.625" style="595" customWidth="1"/>
    <col min="35" max="16384" width="9" style="807"/>
  </cols>
  <sheetData>
    <row r="1" spans="1:34" ht="14.25">
      <c r="A1" s="559"/>
      <c r="B1" s="1205" t="s">
        <v>771</v>
      </c>
      <c r="C1" s="1260"/>
      <c r="D1" s="1260"/>
      <c r="E1" s="1260"/>
      <c r="F1" s="1260"/>
      <c r="G1" s="1260"/>
      <c r="H1" s="1260"/>
      <c r="I1" s="1260"/>
      <c r="J1" s="1260"/>
      <c r="K1" s="1260"/>
      <c r="L1" s="1260"/>
      <c r="M1" s="1260"/>
      <c r="N1" s="1260"/>
      <c r="O1" s="1260"/>
      <c r="P1" s="1260"/>
      <c r="Q1" s="1260"/>
      <c r="R1" s="1260"/>
      <c r="S1" s="1260"/>
      <c r="T1" s="1260"/>
      <c r="U1" s="1260"/>
      <c r="V1" s="1260"/>
      <c r="W1" s="1260"/>
      <c r="X1" s="1260"/>
      <c r="Y1" s="1260"/>
      <c r="Z1" s="1260"/>
      <c r="AA1" s="1260"/>
      <c r="AB1" s="1260"/>
      <c r="AC1" s="1260"/>
      <c r="AD1" s="1260"/>
      <c r="AE1" s="1260"/>
      <c r="AF1" s="1260"/>
      <c r="AG1" s="1260"/>
    </row>
    <row r="2" spans="1:34" ht="17.25">
      <c r="A2" s="808"/>
      <c r="B2" s="1261" t="s">
        <v>705</v>
      </c>
      <c r="C2" s="1225"/>
      <c r="D2" s="1225"/>
      <c r="E2" s="1225"/>
      <c r="F2" s="1225"/>
      <c r="G2" s="1225"/>
      <c r="H2" s="1225"/>
      <c r="I2" s="1225"/>
      <c r="J2" s="1225"/>
      <c r="K2" s="1225"/>
      <c r="L2" s="1225"/>
      <c r="M2" s="1225"/>
      <c r="N2" s="1225"/>
      <c r="O2" s="1225"/>
      <c r="P2" s="1225"/>
      <c r="Q2" s="1225"/>
      <c r="R2" s="1225"/>
      <c r="S2" s="1225"/>
      <c r="T2" s="1225"/>
      <c r="U2" s="1225"/>
      <c r="V2" s="1225"/>
      <c r="W2" s="1225"/>
      <c r="X2" s="1225"/>
      <c r="Y2" s="1225"/>
      <c r="Z2" s="1225"/>
      <c r="AA2" s="1225"/>
      <c r="AB2" s="1225"/>
      <c r="AC2" s="1225"/>
      <c r="AD2" s="1225"/>
      <c r="AE2" s="1225"/>
      <c r="AF2" s="1225"/>
      <c r="AG2" s="1225"/>
      <c r="AH2" s="808"/>
    </row>
    <row r="3" spans="1:34" ht="14.25" thickBot="1">
      <c r="A3" s="809"/>
      <c r="B3" s="810"/>
      <c r="C3" s="811"/>
      <c r="D3" s="811"/>
      <c r="E3" s="812"/>
      <c r="F3" s="812"/>
      <c r="G3" s="812"/>
      <c r="H3" s="813"/>
      <c r="I3" s="813"/>
      <c r="J3" s="813"/>
      <c r="K3" s="813"/>
      <c r="L3" s="813"/>
      <c r="M3" s="813"/>
      <c r="N3" s="813"/>
      <c r="O3" s="813"/>
      <c r="P3" s="813"/>
      <c r="Q3" s="813"/>
      <c r="R3" s="813"/>
      <c r="S3" s="813"/>
      <c r="T3" s="813"/>
      <c r="U3" s="813"/>
      <c r="V3" s="813"/>
      <c r="W3" s="813"/>
      <c r="X3" s="813"/>
      <c r="Y3" s="813"/>
      <c r="Z3" s="813"/>
      <c r="AA3" s="813"/>
      <c r="AB3" s="813"/>
      <c r="AC3" s="813"/>
      <c r="AD3" s="812"/>
      <c r="AE3" s="812"/>
      <c r="AF3" s="812"/>
      <c r="AG3" s="814" t="s">
        <v>244</v>
      </c>
      <c r="AH3" s="809"/>
    </row>
    <row r="4" spans="1:34" ht="18" customHeight="1">
      <c r="A4" s="815"/>
      <c r="B4" s="1262" t="s">
        <v>250</v>
      </c>
      <c r="C4" s="1263"/>
      <c r="D4" s="1263"/>
      <c r="E4" s="1263"/>
      <c r="F4" s="1263"/>
      <c r="G4" s="1264"/>
      <c r="H4" s="1271" t="s">
        <v>172</v>
      </c>
      <c r="I4" s="1263"/>
      <c r="J4" s="1263"/>
      <c r="K4" s="1263"/>
      <c r="L4" s="1263"/>
      <c r="M4" s="1277" t="s">
        <v>491</v>
      </c>
      <c r="N4" s="1263"/>
      <c r="O4" s="1263"/>
      <c r="P4" s="1263"/>
      <c r="Q4" s="1263"/>
      <c r="R4" s="1263"/>
      <c r="S4" s="1263"/>
      <c r="T4" s="1263"/>
      <c r="U4" s="1263"/>
      <c r="V4" s="1263"/>
      <c r="W4" s="1263"/>
      <c r="X4" s="1263"/>
      <c r="Y4" s="1263"/>
      <c r="Z4" s="1263"/>
      <c r="AA4" s="1263"/>
      <c r="AB4" s="1263"/>
      <c r="AC4" s="1263"/>
      <c r="AD4" s="1263"/>
      <c r="AE4" s="1263"/>
      <c r="AF4" s="1264"/>
      <c r="AG4" s="1274" t="s">
        <v>251</v>
      </c>
      <c r="AH4" s="816"/>
    </row>
    <row r="5" spans="1:34" ht="18" customHeight="1">
      <c r="A5" s="815"/>
      <c r="B5" s="1265"/>
      <c r="C5" s="1266"/>
      <c r="D5" s="1266"/>
      <c r="E5" s="1266"/>
      <c r="F5" s="1266"/>
      <c r="G5" s="1267"/>
      <c r="H5" s="1272"/>
      <c r="I5" s="1273"/>
      <c r="J5" s="1273"/>
      <c r="K5" s="1273"/>
      <c r="L5" s="1273"/>
      <c r="M5" s="1278"/>
      <c r="N5" s="1273"/>
      <c r="O5" s="1273"/>
      <c r="P5" s="1273"/>
      <c r="Q5" s="1273"/>
      <c r="R5" s="1273"/>
      <c r="S5" s="1273"/>
      <c r="T5" s="1273"/>
      <c r="U5" s="1273"/>
      <c r="V5" s="1273"/>
      <c r="W5" s="1273"/>
      <c r="X5" s="1273"/>
      <c r="Y5" s="1273"/>
      <c r="Z5" s="1273"/>
      <c r="AA5" s="1273"/>
      <c r="AB5" s="1273"/>
      <c r="AC5" s="1273"/>
      <c r="AD5" s="1273"/>
      <c r="AE5" s="1273"/>
      <c r="AF5" s="1279"/>
      <c r="AG5" s="1275"/>
      <c r="AH5" s="816"/>
    </row>
    <row r="6" spans="1:34" ht="21" customHeight="1" thickBot="1">
      <c r="A6" s="815"/>
      <c r="B6" s="1268"/>
      <c r="C6" s="1269"/>
      <c r="D6" s="1269"/>
      <c r="E6" s="1269"/>
      <c r="F6" s="1269"/>
      <c r="G6" s="1270"/>
      <c r="H6" s="842" t="s">
        <v>415</v>
      </c>
      <c r="I6" s="592" t="s">
        <v>416</v>
      </c>
      <c r="J6" s="592" t="s">
        <v>417</v>
      </c>
      <c r="K6" s="592" t="s">
        <v>418</v>
      </c>
      <c r="L6" s="592" t="s">
        <v>419</v>
      </c>
      <c r="M6" s="592" t="s">
        <v>420</v>
      </c>
      <c r="N6" s="592" t="s">
        <v>421</v>
      </c>
      <c r="O6" s="592" t="s">
        <v>422</v>
      </c>
      <c r="P6" s="592" t="s">
        <v>423</v>
      </c>
      <c r="Q6" s="592" t="s">
        <v>424</v>
      </c>
      <c r="R6" s="592" t="s">
        <v>425</v>
      </c>
      <c r="S6" s="592" t="s">
        <v>426</v>
      </c>
      <c r="T6" s="592" t="s">
        <v>427</v>
      </c>
      <c r="U6" s="592" t="s">
        <v>428</v>
      </c>
      <c r="V6" s="592" t="s">
        <v>429</v>
      </c>
      <c r="W6" s="592" t="s">
        <v>430</v>
      </c>
      <c r="X6" s="592" t="s">
        <v>431</v>
      </c>
      <c r="Y6" s="592" t="s">
        <v>432</v>
      </c>
      <c r="Z6" s="592" t="s">
        <v>433</v>
      </c>
      <c r="AA6" s="592" t="s">
        <v>434</v>
      </c>
      <c r="AB6" s="592" t="s">
        <v>435</v>
      </c>
      <c r="AC6" s="592" t="s">
        <v>436</v>
      </c>
      <c r="AD6" s="592" t="s">
        <v>492</v>
      </c>
      <c r="AE6" s="592" t="s">
        <v>493</v>
      </c>
      <c r="AF6" s="843" t="s">
        <v>494</v>
      </c>
      <c r="AG6" s="1276"/>
      <c r="AH6" s="816"/>
    </row>
    <row r="7" spans="1:34" ht="21" customHeight="1" thickBot="1">
      <c r="A7" s="817"/>
      <c r="B7" s="946" t="s">
        <v>77</v>
      </c>
      <c r="C7" s="1280" t="s">
        <v>350</v>
      </c>
      <c r="D7" s="1280"/>
      <c r="E7" s="1280"/>
      <c r="F7" s="1280"/>
      <c r="G7" s="1281"/>
      <c r="H7" s="844"/>
      <c r="I7" s="845"/>
      <c r="J7" s="845"/>
      <c r="K7" s="845"/>
      <c r="L7" s="845"/>
      <c r="M7" s="818">
        <v>0</v>
      </c>
      <c r="N7" s="818">
        <v>0</v>
      </c>
      <c r="O7" s="818">
        <v>0</v>
      </c>
      <c r="P7" s="818">
        <v>0</v>
      </c>
      <c r="Q7" s="818">
        <v>0</v>
      </c>
      <c r="R7" s="818">
        <v>0</v>
      </c>
      <c r="S7" s="818">
        <v>0</v>
      </c>
      <c r="T7" s="818">
        <v>0</v>
      </c>
      <c r="U7" s="818">
        <v>0</v>
      </c>
      <c r="V7" s="818">
        <v>0</v>
      </c>
      <c r="W7" s="818">
        <v>0</v>
      </c>
      <c r="X7" s="818">
        <v>0</v>
      </c>
      <c r="Y7" s="818">
        <v>0</v>
      </c>
      <c r="Z7" s="818">
        <v>0</v>
      </c>
      <c r="AA7" s="818">
        <v>0</v>
      </c>
      <c r="AB7" s="818">
        <v>0</v>
      </c>
      <c r="AC7" s="818">
        <v>0</v>
      </c>
      <c r="AD7" s="818">
        <v>0</v>
      </c>
      <c r="AE7" s="818">
        <v>0</v>
      </c>
      <c r="AF7" s="818">
        <v>0</v>
      </c>
      <c r="AG7" s="819">
        <f>SUM(H7:AF7)</f>
        <v>0</v>
      </c>
      <c r="AH7" s="816"/>
    </row>
    <row r="8" spans="1:34" ht="21" customHeight="1">
      <c r="A8" s="817"/>
      <c r="B8" s="663"/>
      <c r="D8" s="820" t="s">
        <v>79</v>
      </c>
      <c r="E8" s="1282" t="s">
        <v>730</v>
      </c>
      <c r="F8" s="1282"/>
      <c r="G8" s="1283"/>
      <c r="H8" s="821">
        <v>0</v>
      </c>
      <c r="I8" s="822">
        <v>0</v>
      </c>
      <c r="J8" s="822">
        <v>0</v>
      </c>
      <c r="K8" s="822">
        <v>0</v>
      </c>
      <c r="L8" s="822">
        <v>0</v>
      </c>
      <c r="M8" s="846"/>
      <c r="N8" s="846"/>
      <c r="O8" s="846"/>
      <c r="P8" s="846"/>
      <c r="Q8" s="846"/>
      <c r="R8" s="846"/>
      <c r="S8" s="846"/>
      <c r="T8" s="846"/>
      <c r="U8" s="846"/>
      <c r="V8" s="846"/>
      <c r="W8" s="846"/>
      <c r="X8" s="846"/>
      <c r="Y8" s="846"/>
      <c r="Z8" s="846"/>
      <c r="AA8" s="846"/>
      <c r="AB8" s="846"/>
      <c r="AC8" s="846"/>
      <c r="AD8" s="846"/>
      <c r="AE8" s="846"/>
      <c r="AF8" s="846"/>
      <c r="AG8" s="823">
        <f>SUM(H8:AF8)</f>
        <v>0</v>
      </c>
      <c r="AH8" s="816"/>
    </row>
    <row r="9" spans="1:34" ht="21" customHeight="1">
      <c r="A9" s="817"/>
      <c r="B9" s="663"/>
      <c r="D9" s="824" t="s">
        <v>79</v>
      </c>
      <c r="E9" s="1284" t="s">
        <v>731</v>
      </c>
      <c r="F9" s="1284"/>
      <c r="G9" s="1285"/>
      <c r="H9" s="825">
        <v>0</v>
      </c>
      <c r="I9" s="826">
        <v>0</v>
      </c>
      <c r="J9" s="826">
        <v>0</v>
      </c>
      <c r="K9" s="826">
        <v>0</v>
      </c>
      <c r="L9" s="826">
        <v>0</v>
      </c>
      <c r="M9" s="847"/>
      <c r="N9" s="847"/>
      <c r="O9" s="847"/>
      <c r="P9" s="847"/>
      <c r="Q9" s="847"/>
      <c r="R9" s="847"/>
      <c r="S9" s="847"/>
      <c r="T9" s="847"/>
      <c r="U9" s="847"/>
      <c r="V9" s="847"/>
      <c r="W9" s="847"/>
      <c r="X9" s="847"/>
      <c r="Y9" s="847"/>
      <c r="Z9" s="847"/>
      <c r="AA9" s="847"/>
      <c r="AB9" s="847"/>
      <c r="AC9" s="847"/>
      <c r="AD9" s="847"/>
      <c r="AE9" s="847"/>
      <c r="AF9" s="847"/>
      <c r="AG9" s="827">
        <f>SUM(H9:AF9)</f>
        <v>0</v>
      </c>
      <c r="AH9" s="816"/>
    </row>
    <row r="10" spans="1:34" ht="21" customHeight="1">
      <c r="A10" s="817"/>
      <c r="B10" s="828"/>
      <c r="C10" s="695" t="s">
        <v>139</v>
      </c>
      <c r="D10" s="1286" t="s">
        <v>732</v>
      </c>
      <c r="E10" s="1286"/>
      <c r="F10" s="1286"/>
      <c r="G10" s="1287"/>
      <c r="H10" s="829">
        <f>SUM(H8:H9)</f>
        <v>0</v>
      </c>
      <c r="I10" s="221">
        <f t="shared" ref="I10:AF10" si="0">SUM(I8:I9)</f>
        <v>0</v>
      </c>
      <c r="J10" s="221">
        <f t="shared" si="0"/>
        <v>0</v>
      </c>
      <c r="K10" s="222">
        <f t="shared" si="0"/>
        <v>0</v>
      </c>
      <c r="L10" s="221">
        <f t="shared" si="0"/>
        <v>0</v>
      </c>
      <c r="M10" s="221">
        <f>SUM(M8:M9)</f>
        <v>0</v>
      </c>
      <c r="N10" s="222">
        <f t="shared" si="0"/>
        <v>0</v>
      </c>
      <c r="O10" s="221">
        <f>SUM(O8:O9)</f>
        <v>0</v>
      </c>
      <c r="P10" s="221">
        <f t="shared" si="0"/>
        <v>0</v>
      </c>
      <c r="Q10" s="222">
        <f t="shared" si="0"/>
        <v>0</v>
      </c>
      <c r="R10" s="221">
        <f t="shared" si="0"/>
        <v>0</v>
      </c>
      <c r="S10" s="221">
        <f t="shared" si="0"/>
        <v>0</v>
      </c>
      <c r="T10" s="221">
        <f t="shared" si="0"/>
        <v>0</v>
      </c>
      <c r="U10" s="221">
        <f t="shared" si="0"/>
        <v>0</v>
      </c>
      <c r="V10" s="221">
        <f t="shared" si="0"/>
        <v>0</v>
      </c>
      <c r="W10" s="221">
        <f>SUM(W8:W9)</f>
        <v>0</v>
      </c>
      <c r="X10" s="221">
        <f>SUM(X8:X9)</f>
        <v>0</v>
      </c>
      <c r="Y10" s="221">
        <f t="shared" si="0"/>
        <v>0</v>
      </c>
      <c r="Z10" s="221">
        <f t="shared" si="0"/>
        <v>0</v>
      </c>
      <c r="AA10" s="221">
        <f t="shared" si="0"/>
        <v>0</v>
      </c>
      <c r="AB10" s="221">
        <f t="shared" si="0"/>
        <v>0</v>
      </c>
      <c r="AC10" s="221">
        <f t="shared" si="0"/>
        <v>0</v>
      </c>
      <c r="AD10" s="221">
        <f t="shared" si="0"/>
        <v>0</v>
      </c>
      <c r="AE10" s="221">
        <f t="shared" si="0"/>
        <v>0</v>
      </c>
      <c r="AF10" s="221">
        <f t="shared" si="0"/>
        <v>0</v>
      </c>
      <c r="AG10" s="223">
        <f>SUM(AG8:AG9)</f>
        <v>0</v>
      </c>
      <c r="AH10" s="816"/>
    </row>
    <row r="11" spans="1:34" ht="21" customHeight="1">
      <c r="A11" s="817"/>
      <c r="B11" s="663"/>
      <c r="D11" s="695" t="s">
        <v>79</v>
      </c>
      <c r="E11" s="1288" t="s">
        <v>744</v>
      </c>
      <c r="F11" s="1288"/>
      <c r="G11" s="1289"/>
      <c r="H11" s="829">
        <v>0</v>
      </c>
      <c r="I11" s="977">
        <v>0</v>
      </c>
      <c r="J11" s="977">
        <v>0</v>
      </c>
      <c r="K11" s="977">
        <v>0</v>
      </c>
      <c r="L11" s="977">
        <v>0</v>
      </c>
      <c r="M11" s="978"/>
      <c r="N11" s="978"/>
      <c r="O11" s="978"/>
      <c r="P11" s="978"/>
      <c r="Q11" s="978"/>
      <c r="R11" s="978"/>
      <c r="S11" s="978"/>
      <c r="T11" s="978"/>
      <c r="U11" s="978"/>
      <c r="V11" s="978"/>
      <c r="W11" s="978"/>
      <c r="X11" s="978"/>
      <c r="Y11" s="978"/>
      <c r="Z11" s="978"/>
      <c r="AA11" s="978"/>
      <c r="AB11" s="978"/>
      <c r="AC11" s="978"/>
      <c r="AD11" s="978"/>
      <c r="AE11" s="978"/>
      <c r="AF11" s="978"/>
      <c r="AG11" s="979">
        <f>SUM(H11:AF11)</f>
        <v>0</v>
      </c>
      <c r="AH11" s="816"/>
    </row>
    <row r="12" spans="1:34" ht="21" customHeight="1">
      <c r="A12" s="817"/>
      <c r="B12" s="663"/>
      <c r="D12" s="695" t="s">
        <v>79</v>
      </c>
      <c r="E12" s="1290" t="s">
        <v>750</v>
      </c>
      <c r="F12" s="1290"/>
      <c r="G12" s="1291"/>
      <c r="H12" s="829">
        <v>0</v>
      </c>
      <c r="I12" s="977">
        <v>0</v>
      </c>
      <c r="J12" s="977">
        <v>0</v>
      </c>
      <c r="K12" s="977">
        <v>0</v>
      </c>
      <c r="L12" s="977">
        <v>0</v>
      </c>
      <c r="M12" s="978"/>
      <c r="N12" s="978"/>
      <c r="O12" s="978"/>
      <c r="P12" s="978"/>
      <c r="Q12" s="978"/>
      <c r="R12" s="978"/>
      <c r="S12" s="978"/>
      <c r="T12" s="978"/>
      <c r="U12" s="978"/>
      <c r="V12" s="978"/>
      <c r="W12" s="978"/>
      <c r="X12" s="978"/>
      <c r="Y12" s="978"/>
      <c r="Z12" s="978"/>
      <c r="AA12" s="978"/>
      <c r="AB12" s="978"/>
      <c r="AC12" s="978"/>
      <c r="AD12" s="978"/>
      <c r="AE12" s="978"/>
      <c r="AF12" s="978"/>
      <c r="AG12" s="979">
        <f t="shared" ref="AG12:AG14" si="1">SUM(H12:AF12)</f>
        <v>0</v>
      </c>
      <c r="AH12" s="816"/>
    </row>
    <row r="13" spans="1:34" ht="21" customHeight="1">
      <c r="A13" s="817"/>
      <c r="B13" s="828"/>
      <c r="C13" s="695" t="s">
        <v>140</v>
      </c>
      <c r="D13" s="1286" t="s">
        <v>751</v>
      </c>
      <c r="E13" s="1286"/>
      <c r="F13" s="1286"/>
      <c r="G13" s="1287"/>
      <c r="H13" s="829">
        <f t="shared" ref="H13:AF13" si="2">SUM(H11,H12)</f>
        <v>0</v>
      </c>
      <c r="I13" s="221">
        <f t="shared" si="2"/>
        <v>0</v>
      </c>
      <c r="J13" s="221">
        <f t="shared" si="2"/>
        <v>0</v>
      </c>
      <c r="K13" s="222">
        <f t="shared" si="2"/>
        <v>0</v>
      </c>
      <c r="L13" s="221">
        <f t="shared" si="2"/>
        <v>0</v>
      </c>
      <c r="M13" s="221">
        <f t="shared" si="2"/>
        <v>0</v>
      </c>
      <c r="N13" s="222">
        <f t="shared" si="2"/>
        <v>0</v>
      </c>
      <c r="O13" s="221">
        <f t="shared" si="2"/>
        <v>0</v>
      </c>
      <c r="P13" s="221">
        <f t="shared" si="2"/>
        <v>0</v>
      </c>
      <c r="Q13" s="222">
        <f t="shared" si="2"/>
        <v>0</v>
      </c>
      <c r="R13" s="221">
        <f t="shared" si="2"/>
        <v>0</v>
      </c>
      <c r="S13" s="221">
        <f t="shared" si="2"/>
        <v>0</v>
      </c>
      <c r="T13" s="221">
        <f t="shared" si="2"/>
        <v>0</v>
      </c>
      <c r="U13" s="221">
        <f t="shared" si="2"/>
        <v>0</v>
      </c>
      <c r="V13" s="221">
        <f t="shared" si="2"/>
        <v>0</v>
      </c>
      <c r="W13" s="221">
        <f t="shared" si="2"/>
        <v>0</v>
      </c>
      <c r="X13" s="221">
        <f t="shared" si="2"/>
        <v>0</v>
      </c>
      <c r="Y13" s="221">
        <f t="shared" si="2"/>
        <v>0</v>
      </c>
      <c r="Z13" s="221">
        <f t="shared" si="2"/>
        <v>0</v>
      </c>
      <c r="AA13" s="221">
        <f t="shared" si="2"/>
        <v>0</v>
      </c>
      <c r="AB13" s="221">
        <f t="shared" si="2"/>
        <v>0</v>
      </c>
      <c r="AC13" s="221">
        <f t="shared" si="2"/>
        <v>0</v>
      </c>
      <c r="AD13" s="221">
        <f t="shared" si="2"/>
        <v>0</v>
      </c>
      <c r="AE13" s="221">
        <f t="shared" si="2"/>
        <v>0</v>
      </c>
      <c r="AF13" s="221">
        <f t="shared" si="2"/>
        <v>0</v>
      </c>
      <c r="AG13" s="223">
        <f t="shared" si="1"/>
        <v>0</v>
      </c>
      <c r="AH13" s="816"/>
    </row>
    <row r="14" spans="1:34" ht="21" customHeight="1" thickBot="1">
      <c r="A14" s="817"/>
      <c r="B14" s="703" t="s">
        <v>80</v>
      </c>
      <c r="C14" s="1257" t="s">
        <v>704</v>
      </c>
      <c r="D14" s="1257"/>
      <c r="E14" s="1257"/>
      <c r="F14" s="1257"/>
      <c r="G14" s="1297"/>
      <c r="H14" s="830">
        <f>SUM(H10,H13)</f>
        <v>0</v>
      </c>
      <c r="I14" s="831">
        <f t="shared" ref="I14:AF14" si="3">SUM(I10,I13)</f>
        <v>0</v>
      </c>
      <c r="J14" s="831">
        <f t="shared" si="3"/>
        <v>0</v>
      </c>
      <c r="K14" s="832">
        <f t="shared" si="3"/>
        <v>0</v>
      </c>
      <c r="L14" s="831">
        <f t="shared" si="3"/>
        <v>0</v>
      </c>
      <c r="M14" s="831">
        <f t="shared" si="3"/>
        <v>0</v>
      </c>
      <c r="N14" s="831">
        <f t="shared" si="3"/>
        <v>0</v>
      </c>
      <c r="O14" s="831">
        <f t="shared" si="3"/>
        <v>0</v>
      </c>
      <c r="P14" s="831">
        <f t="shared" si="3"/>
        <v>0</v>
      </c>
      <c r="Q14" s="831">
        <f t="shared" si="3"/>
        <v>0</v>
      </c>
      <c r="R14" s="831">
        <f t="shared" si="3"/>
        <v>0</v>
      </c>
      <c r="S14" s="831">
        <f t="shared" si="3"/>
        <v>0</v>
      </c>
      <c r="T14" s="831">
        <f t="shared" si="3"/>
        <v>0</v>
      </c>
      <c r="U14" s="831">
        <f t="shared" si="3"/>
        <v>0</v>
      </c>
      <c r="V14" s="831">
        <f t="shared" si="3"/>
        <v>0</v>
      </c>
      <c r="W14" s="831">
        <f t="shared" si="3"/>
        <v>0</v>
      </c>
      <c r="X14" s="831">
        <f t="shared" si="3"/>
        <v>0</v>
      </c>
      <c r="Y14" s="831">
        <f t="shared" si="3"/>
        <v>0</v>
      </c>
      <c r="Z14" s="831">
        <f t="shared" si="3"/>
        <v>0</v>
      </c>
      <c r="AA14" s="831">
        <f t="shared" si="3"/>
        <v>0</v>
      </c>
      <c r="AB14" s="831">
        <f t="shared" si="3"/>
        <v>0</v>
      </c>
      <c r="AC14" s="831">
        <f t="shared" si="3"/>
        <v>0</v>
      </c>
      <c r="AD14" s="831">
        <f t="shared" si="3"/>
        <v>0</v>
      </c>
      <c r="AE14" s="831">
        <f t="shared" si="3"/>
        <v>0</v>
      </c>
      <c r="AF14" s="831">
        <f t="shared" si="3"/>
        <v>0</v>
      </c>
      <c r="AG14" s="833">
        <f t="shared" si="1"/>
        <v>0</v>
      </c>
      <c r="AH14" s="816"/>
    </row>
    <row r="15" spans="1:34" ht="21" customHeight="1" thickBot="1">
      <c r="A15" s="817"/>
      <c r="B15" s="980" t="s">
        <v>82</v>
      </c>
      <c r="C15" s="1280" t="s">
        <v>706</v>
      </c>
      <c r="D15" s="1280"/>
      <c r="E15" s="1280"/>
      <c r="F15" s="1280"/>
      <c r="G15" s="1281"/>
      <c r="H15" s="830">
        <f t="shared" ref="H15:AF15" si="4">SUM(H7,H14)</f>
        <v>0</v>
      </c>
      <c r="I15" s="831">
        <f t="shared" si="4"/>
        <v>0</v>
      </c>
      <c r="J15" s="831">
        <f t="shared" si="4"/>
        <v>0</v>
      </c>
      <c r="K15" s="832">
        <f t="shared" si="4"/>
        <v>0</v>
      </c>
      <c r="L15" s="831">
        <f t="shared" si="4"/>
        <v>0</v>
      </c>
      <c r="M15" s="834">
        <f t="shared" si="4"/>
        <v>0</v>
      </c>
      <c r="N15" s="834">
        <f t="shared" si="4"/>
        <v>0</v>
      </c>
      <c r="O15" s="834">
        <f t="shared" si="4"/>
        <v>0</v>
      </c>
      <c r="P15" s="834">
        <f t="shared" si="4"/>
        <v>0</v>
      </c>
      <c r="Q15" s="834">
        <f t="shared" si="4"/>
        <v>0</v>
      </c>
      <c r="R15" s="834">
        <f t="shared" si="4"/>
        <v>0</v>
      </c>
      <c r="S15" s="834">
        <f t="shared" si="4"/>
        <v>0</v>
      </c>
      <c r="T15" s="834">
        <f t="shared" si="4"/>
        <v>0</v>
      </c>
      <c r="U15" s="834">
        <f t="shared" si="4"/>
        <v>0</v>
      </c>
      <c r="V15" s="834">
        <f t="shared" si="4"/>
        <v>0</v>
      </c>
      <c r="W15" s="834">
        <f t="shared" si="4"/>
        <v>0</v>
      </c>
      <c r="X15" s="834">
        <f t="shared" si="4"/>
        <v>0</v>
      </c>
      <c r="Y15" s="834">
        <f t="shared" si="4"/>
        <v>0</v>
      </c>
      <c r="Z15" s="834">
        <f t="shared" si="4"/>
        <v>0</v>
      </c>
      <c r="AA15" s="834">
        <f t="shared" si="4"/>
        <v>0</v>
      </c>
      <c r="AB15" s="834">
        <f t="shared" si="4"/>
        <v>0</v>
      </c>
      <c r="AC15" s="834">
        <f t="shared" si="4"/>
        <v>0</v>
      </c>
      <c r="AD15" s="834">
        <f t="shared" si="4"/>
        <v>0</v>
      </c>
      <c r="AE15" s="834">
        <f t="shared" si="4"/>
        <v>0</v>
      </c>
      <c r="AF15" s="834">
        <f t="shared" si="4"/>
        <v>0</v>
      </c>
      <c r="AG15" s="833">
        <f>SUM(H15:AF15)</f>
        <v>0</v>
      </c>
      <c r="AH15" s="816"/>
    </row>
    <row r="16" spans="1:34">
      <c r="A16" s="816"/>
      <c r="B16" s="835"/>
      <c r="C16" s="836"/>
      <c r="D16" s="836"/>
      <c r="E16" s="836"/>
      <c r="F16" s="836"/>
      <c r="G16" s="836"/>
      <c r="H16" s="817"/>
      <c r="I16" s="817"/>
      <c r="J16" s="817"/>
      <c r="K16" s="817"/>
      <c r="L16" s="817"/>
      <c r="M16" s="817"/>
      <c r="N16" s="817"/>
      <c r="O16" s="817"/>
      <c r="P16" s="817"/>
      <c r="Q16" s="817"/>
      <c r="R16" s="817"/>
      <c r="S16" s="817"/>
      <c r="T16" s="817"/>
      <c r="U16" s="817"/>
      <c r="V16" s="817"/>
      <c r="W16" s="817"/>
      <c r="X16" s="817"/>
      <c r="Y16" s="817"/>
      <c r="Z16" s="817"/>
      <c r="AA16" s="817"/>
      <c r="AB16" s="817"/>
      <c r="AC16" s="817"/>
      <c r="AD16" s="817"/>
      <c r="AE16" s="817"/>
      <c r="AF16" s="817"/>
      <c r="AG16" s="817"/>
      <c r="AH16" s="816"/>
    </row>
    <row r="17" spans="1:34">
      <c r="A17" s="837"/>
      <c r="B17" s="838" t="s">
        <v>55</v>
      </c>
      <c r="C17" s="839"/>
      <c r="D17" s="1298" t="s">
        <v>304</v>
      </c>
      <c r="E17" s="1299"/>
      <c r="F17" s="1299"/>
      <c r="G17" s="1299"/>
      <c r="H17" s="1299"/>
      <c r="I17" s="1299"/>
      <c r="J17" s="1299"/>
      <c r="K17" s="1299"/>
      <c r="L17" s="1299"/>
      <c r="M17" s="1299"/>
      <c r="N17" s="1299"/>
      <c r="O17" s="1299"/>
      <c r="P17" s="1299"/>
      <c r="Q17" s="1299"/>
      <c r="R17" s="1299"/>
      <c r="S17" s="1299"/>
      <c r="T17" s="1299"/>
      <c r="U17" s="1299"/>
      <c r="V17" s="1299"/>
      <c r="W17" s="1299"/>
      <c r="X17" s="1299"/>
      <c r="Y17" s="1299"/>
      <c r="Z17" s="1299"/>
      <c r="AA17" s="1299"/>
      <c r="AB17" s="1299"/>
      <c r="AC17" s="1299"/>
      <c r="AD17" s="1299"/>
      <c r="AE17" s="1299"/>
      <c r="AF17" s="1299"/>
      <c r="AG17" s="1299"/>
      <c r="AH17" s="1299"/>
    </row>
    <row r="18" spans="1:34">
      <c r="A18" s="837"/>
      <c r="B18" s="838" t="s">
        <v>56</v>
      </c>
      <c r="C18" s="839"/>
      <c r="D18" s="1259" t="s">
        <v>459</v>
      </c>
      <c r="E18" s="1292"/>
      <c r="F18" s="1292"/>
      <c r="G18" s="1292"/>
      <c r="H18" s="1292"/>
      <c r="I18" s="1292"/>
      <c r="J18" s="1292"/>
      <c r="K18" s="1292"/>
      <c r="L18" s="1292"/>
      <c r="M18" s="1292"/>
      <c r="N18" s="1292"/>
      <c r="O18" s="1292"/>
      <c r="P18" s="1292"/>
      <c r="Q18" s="1292"/>
      <c r="R18" s="1292"/>
      <c r="S18" s="1292"/>
      <c r="T18" s="1292"/>
      <c r="U18" s="1292"/>
      <c r="V18" s="1292"/>
      <c r="W18" s="1292"/>
      <c r="X18" s="1292"/>
      <c r="Y18" s="1292"/>
      <c r="Z18" s="1292"/>
      <c r="AA18" s="1292"/>
      <c r="AB18" s="1292"/>
      <c r="AC18" s="1292"/>
      <c r="AD18" s="1292"/>
      <c r="AE18" s="1292"/>
      <c r="AF18" s="1292"/>
      <c r="AG18" s="1292"/>
      <c r="AH18" s="1292"/>
    </row>
    <row r="19" spans="1:34">
      <c r="A19" s="837"/>
      <c r="B19" s="676" t="s">
        <v>57</v>
      </c>
      <c r="C19" s="839"/>
      <c r="D19" s="1259" t="s">
        <v>489</v>
      </c>
      <c r="E19" s="1292"/>
      <c r="F19" s="1292"/>
      <c r="G19" s="1292"/>
      <c r="H19" s="1292"/>
      <c r="I19" s="1292"/>
      <c r="J19" s="1292"/>
      <c r="K19" s="1292"/>
      <c r="L19" s="1292"/>
      <c r="M19" s="1292"/>
      <c r="N19" s="1292"/>
      <c r="O19" s="1292"/>
      <c r="P19" s="1292"/>
      <c r="Q19" s="1292"/>
      <c r="R19" s="1292"/>
      <c r="S19" s="1292"/>
      <c r="T19" s="1292"/>
      <c r="U19" s="1292"/>
      <c r="V19" s="1292"/>
      <c r="W19" s="1292"/>
      <c r="X19" s="1292"/>
      <c r="Y19" s="1292"/>
      <c r="Z19" s="1292"/>
      <c r="AA19" s="1292"/>
      <c r="AB19" s="1292"/>
      <c r="AC19" s="1292"/>
      <c r="AD19" s="1292"/>
      <c r="AE19" s="1292"/>
      <c r="AF19" s="1292"/>
      <c r="AG19" s="1292"/>
      <c r="AH19" s="1292"/>
    </row>
    <row r="20" spans="1:34">
      <c r="A20" s="837"/>
      <c r="B20" s="676" t="s">
        <v>198</v>
      </c>
      <c r="C20" s="839"/>
      <c r="D20" s="1255" t="s">
        <v>954</v>
      </c>
      <c r="E20" s="1292"/>
      <c r="F20" s="1292"/>
      <c r="G20" s="1292"/>
      <c r="H20" s="1292"/>
      <c r="I20" s="1292"/>
      <c r="J20" s="1292"/>
      <c r="K20" s="1292"/>
      <c r="L20" s="1292"/>
      <c r="M20" s="1292"/>
      <c r="N20" s="1292"/>
      <c r="O20" s="1292"/>
      <c r="P20" s="1292"/>
      <c r="Q20" s="1292"/>
      <c r="R20" s="1292"/>
      <c r="S20" s="1292"/>
      <c r="T20" s="1292"/>
      <c r="U20" s="1292"/>
      <c r="V20" s="1292"/>
      <c r="W20" s="1292"/>
      <c r="X20" s="1292"/>
      <c r="Y20" s="1292"/>
      <c r="Z20" s="1292"/>
      <c r="AA20" s="1292"/>
      <c r="AB20" s="1292"/>
      <c r="AC20" s="1292"/>
      <c r="AD20" s="1292"/>
      <c r="AE20" s="1292"/>
      <c r="AF20" s="1292"/>
      <c r="AG20" s="1292"/>
      <c r="AH20" s="1292"/>
    </row>
    <row r="21" spans="1:34">
      <c r="B21" s="676" t="s">
        <v>195</v>
      </c>
      <c r="C21" s="839"/>
      <c r="D21" s="1255" t="s">
        <v>458</v>
      </c>
      <c r="E21" s="1292"/>
      <c r="F21" s="1292"/>
      <c r="G21" s="1292"/>
      <c r="H21" s="1292"/>
      <c r="I21" s="1292"/>
      <c r="J21" s="1292"/>
      <c r="K21" s="1292"/>
      <c r="L21" s="1292"/>
      <c r="M21" s="1292"/>
      <c r="N21" s="1292"/>
      <c r="O21" s="1292"/>
      <c r="P21" s="1292"/>
      <c r="Q21" s="1292"/>
      <c r="R21" s="1292"/>
      <c r="S21" s="1292"/>
      <c r="T21" s="1292"/>
      <c r="U21" s="1292"/>
      <c r="V21" s="1292"/>
      <c r="W21" s="1292"/>
      <c r="X21" s="1292"/>
      <c r="Y21" s="1292"/>
      <c r="Z21" s="1292"/>
      <c r="AA21" s="1292"/>
      <c r="AB21" s="1292"/>
      <c r="AC21" s="1292"/>
      <c r="AD21" s="1292"/>
      <c r="AE21" s="1292"/>
      <c r="AF21" s="1292"/>
      <c r="AG21" s="1292"/>
      <c r="AH21" s="1292"/>
    </row>
    <row r="22" spans="1:34">
      <c r="B22" s="676"/>
      <c r="C22" s="839"/>
    </row>
    <row r="23" spans="1:34" ht="14.25" thickBot="1">
      <c r="B23" s="838"/>
      <c r="C23" s="839"/>
      <c r="D23" s="924"/>
      <c r="E23" s="929"/>
      <c r="F23" s="929"/>
      <c r="G23" s="929"/>
      <c r="H23" s="929"/>
      <c r="I23" s="929"/>
      <c r="J23" s="929"/>
      <c r="K23" s="929"/>
      <c r="L23" s="929"/>
      <c r="M23" s="929"/>
      <c r="N23" s="929"/>
      <c r="O23" s="929"/>
      <c r="P23" s="929"/>
      <c r="Q23" s="929"/>
      <c r="R23" s="929"/>
      <c r="S23" s="929"/>
      <c r="T23" s="929"/>
      <c r="U23" s="929"/>
      <c r="V23" s="929"/>
      <c r="W23" s="929"/>
      <c r="X23" s="929"/>
      <c r="Y23" s="929"/>
      <c r="Z23" s="929"/>
      <c r="AA23" s="929"/>
      <c r="AB23" s="929"/>
      <c r="AC23" s="929"/>
      <c r="AD23" s="929"/>
      <c r="AE23" s="929"/>
      <c r="AF23" s="929"/>
      <c r="AG23" s="929"/>
      <c r="AH23" s="929"/>
    </row>
    <row r="24" spans="1:34">
      <c r="AC24" s="1293" t="s">
        <v>249</v>
      </c>
      <c r="AD24" s="1294"/>
      <c r="AE24" s="927"/>
      <c r="AF24" s="927"/>
      <c r="AG24" s="840"/>
    </row>
    <row r="25" spans="1:34" ht="14.25" thickBot="1">
      <c r="AC25" s="1295"/>
      <c r="AD25" s="1296"/>
      <c r="AE25" s="928"/>
      <c r="AF25" s="928"/>
      <c r="AG25" s="841"/>
    </row>
  </sheetData>
  <mergeCells count="21">
    <mergeCell ref="E12:G12"/>
    <mergeCell ref="D13:G13"/>
    <mergeCell ref="D20:AH20"/>
    <mergeCell ref="D21:AH21"/>
    <mergeCell ref="AC24:AD25"/>
    <mergeCell ref="C14:G14"/>
    <mergeCell ref="C15:G15"/>
    <mergeCell ref="D17:AH17"/>
    <mergeCell ref="D18:AH18"/>
    <mergeCell ref="D19:AH19"/>
    <mergeCell ref="C7:G7"/>
    <mergeCell ref="E8:G8"/>
    <mergeCell ref="E9:G9"/>
    <mergeCell ref="D10:G10"/>
    <mergeCell ref="E11:G11"/>
    <mergeCell ref="B1:AG1"/>
    <mergeCell ref="B2:AG2"/>
    <mergeCell ref="B4:G6"/>
    <mergeCell ref="H4:L5"/>
    <mergeCell ref="AG4:AG6"/>
    <mergeCell ref="M4:AF5"/>
  </mergeCells>
  <phoneticPr fontId="26"/>
  <pageMargins left="0.78740157480314965" right="0.78740157480314965" top="0.98425196850393704" bottom="0.98425196850393704" header="0.51181102362204722" footer="0.51181102362204722"/>
  <pageSetup paperSize="8" scale="5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116"/>
  <sheetViews>
    <sheetView workbookViewId="0"/>
  </sheetViews>
  <sheetFormatPr defaultRowHeight="13.5"/>
  <cols>
    <col min="1" max="1" width="13.75" customWidth="1"/>
    <col min="2" max="2" width="6.25" customWidth="1"/>
    <col min="3" max="3" width="18.75" customWidth="1"/>
    <col min="5" max="9" width="5" customWidth="1"/>
    <col min="10" max="13" width="12.5" customWidth="1"/>
    <col min="14" max="14" width="6.25" customWidth="1"/>
  </cols>
  <sheetData>
    <row r="1" spans="1:36" ht="17.25">
      <c r="A1" s="513" t="s">
        <v>943</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row>
    <row r="2" spans="1:36" ht="18.75">
      <c r="A2" s="1300" t="s">
        <v>654</v>
      </c>
      <c r="B2" s="1300"/>
      <c r="C2" s="1300"/>
      <c r="D2" s="1300"/>
      <c r="E2" s="1300"/>
      <c r="F2" s="1300"/>
      <c r="G2" s="1300"/>
      <c r="H2" s="1300"/>
      <c r="I2" s="1300"/>
      <c r="J2" s="1300"/>
      <c r="K2" s="1300"/>
      <c r="L2" s="1300"/>
      <c r="M2" s="1300"/>
      <c r="N2" s="1300"/>
      <c r="O2" s="1300"/>
      <c r="P2" s="1300"/>
      <c r="Q2" s="1300"/>
      <c r="R2" s="1300"/>
      <c r="S2" s="1300"/>
      <c r="T2" s="1300"/>
      <c r="U2" s="1300"/>
      <c r="V2" s="1300"/>
      <c r="W2" s="1300"/>
      <c r="X2" s="1300"/>
      <c r="Y2" s="1300"/>
      <c r="Z2" s="1300"/>
      <c r="AA2" s="1300"/>
      <c r="AB2" s="1300"/>
      <c r="AC2" s="1300"/>
      <c r="AD2" s="1300"/>
      <c r="AE2" s="1300"/>
      <c r="AF2" s="1300"/>
      <c r="AG2" s="1300"/>
      <c r="AH2" s="1300"/>
      <c r="AI2" s="1300"/>
      <c r="AJ2" s="462"/>
    </row>
    <row r="3" spans="1:36" ht="14.25" thickBot="1">
      <c r="A3" s="463"/>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4"/>
      <c r="AI3" s="463"/>
      <c r="AJ3" s="461"/>
    </row>
    <row r="4" spans="1:36">
      <c r="A4" s="1301" t="s">
        <v>594</v>
      </c>
      <c r="B4" s="1303" t="s">
        <v>595</v>
      </c>
      <c r="C4" s="1305" t="s">
        <v>596</v>
      </c>
      <c r="D4" s="1307" t="s">
        <v>597</v>
      </c>
      <c r="E4" s="1309" t="s">
        <v>598</v>
      </c>
      <c r="F4" s="1309" t="s">
        <v>618</v>
      </c>
      <c r="G4" s="1311" t="s">
        <v>599</v>
      </c>
      <c r="H4" s="1312"/>
      <c r="I4" s="1313"/>
      <c r="J4" s="1311" t="s">
        <v>600</v>
      </c>
      <c r="K4" s="1312"/>
      <c r="L4" s="1312"/>
      <c r="M4" s="1312"/>
      <c r="N4" s="1316" t="s">
        <v>619</v>
      </c>
      <c r="O4" s="1312" t="s">
        <v>667</v>
      </c>
      <c r="P4" s="1312"/>
      <c r="Q4" s="1312"/>
      <c r="R4" s="1312"/>
      <c r="S4" s="1312"/>
      <c r="T4" s="1312"/>
      <c r="U4" s="1312"/>
      <c r="V4" s="1312"/>
      <c r="W4" s="1312"/>
      <c r="X4" s="1312"/>
      <c r="Y4" s="1312"/>
      <c r="Z4" s="1312"/>
      <c r="AA4" s="1312"/>
      <c r="AB4" s="1312"/>
      <c r="AC4" s="1312"/>
      <c r="AD4" s="1312"/>
      <c r="AE4" s="1312"/>
      <c r="AF4" s="1312"/>
      <c r="AG4" s="1312"/>
      <c r="AH4" s="1318"/>
      <c r="AI4" s="1314" t="s">
        <v>601</v>
      </c>
      <c r="AJ4" s="463"/>
    </row>
    <row r="5" spans="1:36" ht="14.25" thickBot="1">
      <c r="A5" s="1302"/>
      <c r="B5" s="1304"/>
      <c r="C5" s="1306"/>
      <c r="D5" s="1308"/>
      <c r="E5" s="1310"/>
      <c r="F5" s="1310"/>
      <c r="G5" s="530" t="s">
        <v>632</v>
      </c>
      <c r="H5" s="530" t="s">
        <v>633</v>
      </c>
      <c r="I5" s="530" t="s">
        <v>634</v>
      </c>
      <c r="J5" s="514" t="s">
        <v>602</v>
      </c>
      <c r="K5" s="514" t="s">
        <v>603</v>
      </c>
      <c r="L5" s="514" t="s">
        <v>604</v>
      </c>
      <c r="M5" s="514" t="s">
        <v>605</v>
      </c>
      <c r="N5" s="1317"/>
      <c r="O5" s="465" t="s">
        <v>631</v>
      </c>
      <c r="P5" s="465" t="s">
        <v>635</v>
      </c>
      <c r="Q5" s="465" t="s">
        <v>636</v>
      </c>
      <c r="R5" s="465" t="s">
        <v>637</v>
      </c>
      <c r="S5" s="465" t="s">
        <v>638</v>
      </c>
      <c r="T5" s="465" t="s">
        <v>639</v>
      </c>
      <c r="U5" s="465" t="s">
        <v>640</v>
      </c>
      <c r="V5" s="465" t="s">
        <v>641</v>
      </c>
      <c r="W5" s="465" t="s">
        <v>642</v>
      </c>
      <c r="X5" s="465" t="s">
        <v>643</v>
      </c>
      <c r="Y5" s="465" t="s">
        <v>644</v>
      </c>
      <c r="Z5" s="465" t="s">
        <v>645</v>
      </c>
      <c r="AA5" s="465" t="s">
        <v>646</v>
      </c>
      <c r="AB5" s="465" t="s">
        <v>647</v>
      </c>
      <c r="AC5" s="465" t="s">
        <v>648</v>
      </c>
      <c r="AD5" s="465" t="s">
        <v>649</v>
      </c>
      <c r="AE5" s="465" t="s">
        <v>650</v>
      </c>
      <c r="AF5" s="465" t="s">
        <v>651</v>
      </c>
      <c r="AG5" s="465" t="s">
        <v>652</v>
      </c>
      <c r="AH5" s="465" t="s">
        <v>653</v>
      </c>
      <c r="AI5" s="1315"/>
      <c r="AJ5" s="463"/>
    </row>
    <row r="6" spans="1:36" ht="14.25" thickBot="1">
      <c r="A6" s="1325" t="s">
        <v>716</v>
      </c>
      <c r="B6" s="1326"/>
      <c r="C6" s="1326"/>
      <c r="D6" s="1326"/>
      <c r="E6" s="1326"/>
      <c r="F6" s="1326"/>
      <c r="G6" s="1326"/>
      <c r="H6" s="1326"/>
      <c r="I6" s="1326"/>
      <c r="J6" s="1326"/>
      <c r="K6" s="1326"/>
      <c r="L6" s="1326"/>
      <c r="M6" s="1326"/>
      <c r="N6" s="1326"/>
      <c r="O6" s="1326"/>
      <c r="P6" s="1326"/>
      <c r="Q6" s="1326"/>
      <c r="R6" s="1326"/>
      <c r="S6" s="1326"/>
      <c r="T6" s="1326"/>
      <c r="U6" s="1326"/>
      <c r="V6" s="1326"/>
      <c r="W6" s="1326"/>
      <c r="X6" s="1326"/>
      <c r="Y6" s="1326"/>
      <c r="Z6" s="1326"/>
      <c r="AA6" s="1326"/>
      <c r="AB6" s="1326"/>
      <c r="AC6" s="1326"/>
      <c r="AD6" s="1326"/>
      <c r="AE6" s="1326"/>
      <c r="AF6" s="1326"/>
      <c r="AG6" s="1326"/>
      <c r="AH6" s="1326"/>
      <c r="AI6" s="1327"/>
      <c r="AJ6" s="463"/>
    </row>
    <row r="7" spans="1:36">
      <c r="A7" s="1322" t="s">
        <v>620</v>
      </c>
      <c r="B7" s="466"/>
      <c r="C7" s="467"/>
      <c r="D7" s="468"/>
      <c r="E7" s="468"/>
      <c r="F7" s="468"/>
      <c r="G7" s="468"/>
      <c r="H7" s="468"/>
      <c r="I7" s="468"/>
      <c r="J7" s="468"/>
      <c r="K7" s="468"/>
      <c r="L7" s="468"/>
      <c r="M7" s="468"/>
      <c r="N7" s="469"/>
      <c r="O7" s="470"/>
      <c r="P7" s="471"/>
      <c r="Q7" s="471"/>
      <c r="R7" s="471"/>
      <c r="S7" s="471"/>
      <c r="T7" s="471"/>
      <c r="U7" s="471"/>
      <c r="V7" s="471"/>
      <c r="W7" s="471"/>
      <c r="X7" s="471"/>
      <c r="Y7" s="471"/>
      <c r="Z7" s="471"/>
      <c r="AA7" s="471"/>
      <c r="AB7" s="471"/>
      <c r="AC7" s="471"/>
      <c r="AD7" s="471"/>
      <c r="AE7" s="471"/>
      <c r="AF7" s="471"/>
      <c r="AG7" s="472"/>
      <c r="AH7" s="473"/>
      <c r="AI7" s="474"/>
      <c r="AJ7" s="461"/>
    </row>
    <row r="8" spans="1:36">
      <c r="A8" s="1320"/>
      <c r="B8" s="475"/>
      <c r="C8" s="476"/>
      <c r="D8" s="477"/>
      <c r="E8" s="477"/>
      <c r="F8" s="477"/>
      <c r="G8" s="477"/>
      <c r="H8" s="477"/>
      <c r="I8" s="477"/>
      <c r="J8" s="477"/>
      <c r="K8" s="477"/>
      <c r="L8" s="477"/>
      <c r="M8" s="477"/>
      <c r="N8" s="478"/>
      <c r="O8" s="479"/>
      <c r="P8" s="480"/>
      <c r="Q8" s="480"/>
      <c r="R8" s="480"/>
      <c r="S8" s="480"/>
      <c r="T8" s="480"/>
      <c r="U8" s="480"/>
      <c r="V8" s="480"/>
      <c r="W8" s="480"/>
      <c r="X8" s="480"/>
      <c r="Y8" s="480"/>
      <c r="Z8" s="480"/>
      <c r="AA8" s="480"/>
      <c r="AB8" s="480"/>
      <c r="AC8" s="480"/>
      <c r="AD8" s="480"/>
      <c r="AE8" s="480"/>
      <c r="AF8" s="480"/>
      <c r="AG8" s="481"/>
      <c r="AH8" s="482"/>
      <c r="AI8" s="483"/>
      <c r="AJ8" s="461"/>
    </row>
    <row r="9" spans="1:36">
      <c r="A9" s="1320"/>
      <c r="B9" s="475"/>
      <c r="C9" s="476"/>
      <c r="D9" s="477"/>
      <c r="E9" s="477"/>
      <c r="F9" s="477"/>
      <c r="G9" s="477"/>
      <c r="H9" s="477"/>
      <c r="I9" s="477"/>
      <c r="J9" s="477"/>
      <c r="K9" s="477"/>
      <c r="L9" s="477"/>
      <c r="M9" s="477"/>
      <c r="N9" s="478"/>
      <c r="O9" s="479"/>
      <c r="P9" s="480"/>
      <c r="Q9" s="480"/>
      <c r="R9" s="480"/>
      <c r="S9" s="480"/>
      <c r="T9" s="480"/>
      <c r="U9" s="480"/>
      <c r="V9" s="480"/>
      <c r="W9" s="480"/>
      <c r="X9" s="480"/>
      <c r="Y9" s="480"/>
      <c r="Z9" s="480"/>
      <c r="AA9" s="480"/>
      <c r="AB9" s="480"/>
      <c r="AC9" s="480"/>
      <c r="AD9" s="480"/>
      <c r="AE9" s="480"/>
      <c r="AF9" s="480"/>
      <c r="AG9" s="481"/>
      <c r="AH9" s="482"/>
      <c r="AI9" s="483"/>
      <c r="AJ9" s="461"/>
    </row>
    <row r="10" spans="1:36">
      <c r="A10" s="1324"/>
      <c r="B10" s="484"/>
      <c r="C10" s="485"/>
      <c r="D10" s="486"/>
      <c r="E10" s="486"/>
      <c r="F10" s="486"/>
      <c r="G10" s="486"/>
      <c r="H10" s="486"/>
      <c r="I10" s="486"/>
      <c r="J10" s="486"/>
      <c r="K10" s="486"/>
      <c r="L10" s="486"/>
      <c r="M10" s="486"/>
      <c r="N10" s="487"/>
      <c r="O10" s="488"/>
      <c r="P10" s="489"/>
      <c r="Q10" s="489"/>
      <c r="R10" s="489"/>
      <c r="S10" s="489"/>
      <c r="T10" s="489"/>
      <c r="U10" s="489"/>
      <c r="V10" s="489"/>
      <c r="W10" s="489"/>
      <c r="X10" s="489"/>
      <c r="Y10" s="489"/>
      <c r="Z10" s="489"/>
      <c r="AA10" s="489"/>
      <c r="AB10" s="489"/>
      <c r="AC10" s="489"/>
      <c r="AD10" s="489"/>
      <c r="AE10" s="489"/>
      <c r="AF10" s="489"/>
      <c r="AG10" s="490"/>
      <c r="AH10" s="491"/>
      <c r="AI10" s="492"/>
      <c r="AJ10" s="461"/>
    </row>
    <row r="11" spans="1:36">
      <c r="A11" s="1321" t="s">
        <v>707</v>
      </c>
      <c r="B11" s="493"/>
      <c r="C11" s="494"/>
      <c r="D11" s="495"/>
      <c r="E11" s="495"/>
      <c r="F11" s="495"/>
      <c r="G11" s="495"/>
      <c r="H11" s="495"/>
      <c r="I11" s="495"/>
      <c r="J11" s="495"/>
      <c r="K11" s="495"/>
      <c r="L11" s="495"/>
      <c r="M11" s="495"/>
      <c r="N11" s="496"/>
      <c r="O11" s="497"/>
      <c r="P11" s="498"/>
      <c r="Q11" s="498"/>
      <c r="R11" s="498"/>
      <c r="S11" s="498"/>
      <c r="T11" s="498"/>
      <c r="U11" s="498"/>
      <c r="V11" s="498"/>
      <c r="W11" s="498"/>
      <c r="X11" s="498"/>
      <c r="Y11" s="498"/>
      <c r="Z11" s="498"/>
      <c r="AA11" s="498"/>
      <c r="AB11" s="498"/>
      <c r="AC11" s="498"/>
      <c r="AD11" s="498"/>
      <c r="AE11" s="498"/>
      <c r="AF11" s="498"/>
      <c r="AG11" s="499"/>
      <c r="AH11" s="500"/>
      <c r="AI11" s="501"/>
      <c r="AJ11" s="461"/>
    </row>
    <row r="12" spans="1:36">
      <c r="A12" s="1322"/>
      <c r="B12" s="475"/>
      <c r="C12" s="476"/>
      <c r="D12" s="477"/>
      <c r="E12" s="477"/>
      <c r="F12" s="477"/>
      <c r="G12" s="477"/>
      <c r="H12" s="477"/>
      <c r="I12" s="477"/>
      <c r="J12" s="477"/>
      <c r="K12" s="477"/>
      <c r="L12" s="477"/>
      <c r="M12" s="477"/>
      <c r="N12" s="478"/>
      <c r="O12" s="479"/>
      <c r="P12" s="480"/>
      <c r="Q12" s="480"/>
      <c r="R12" s="480"/>
      <c r="S12" s="480"/>
      <c r="T12" s="480"/>
      <c r="U12" s="480"/>
      <c r="V12" s="480"/>
      <c r="W12" s="480"/>
      <c r="X12" s="480"/>
      <c r="Y12" s="480"/>
      <c r="Z12" s="480"/>
      <c r="AA12" s="480"/>
      <c r="AB12" s="480"/>
      <c r="AC12" s="480"/>
      <c r="AD12" s="480"/>
      <c r="AE12" s="480"/>
      <c r="AF12" s="480"/>
      <c r="AG12" s="481"/>
      <c r="AH12" s="482"/>
      <c r="AI12" s="483"/>
      <c r="AJ12" s="461"/>
    </row>
    <row r="13" spans="1:36">
      <c r="A13" s="1322"/>
      <c r="B13" s="475"/>
      <c r="C13" s="476"/>
      <c r="D13" s="477"/>
      <c r="E13" s="477"/>
      <c r="F13" s="477"/>
      <c r="G13" s="477"/>
      <c r="H13" s="477"/>
      <c r="I13" s="477"/>
      <c r="J13" s="477"/>
      <c r="K13" s="477"/>
      <c r="L13" s="477"/>
      <c r="M13" s="477"/>
      <c r="N13" s="478"/>
      <c r="O13" s="479"/>
      <c r="P13" s="480"/>
      <c r="Q13" s="480"/>
      <c r="R13" s="480"/>
      <c r="S13" s="480"/>
      <c r="T13" s="480"/>
      <c r="U13" s="480"/>
      <c r="V13" s="480"/>
      <c r="W13" s="480"/>
      <c r="X13" s="480"/>
      <c r="Y13" s="480"/>
      <c r="Z13" s="480"/>
      <c r="AA13" s="480"/>
      <c r="AB13" s="480"/>
      <c r="AC13" s="480"/>
      <c r="AD13" s="480"/>
      <c r="AE13" s="480"/>
      <c r="AF13" s="480"/>
      <c r="AG13" s="481"/>
      <c r="AH13" s="482"/>
      <c r="AI13" s="483"/>
      <c r="AJ13" s="461"/>
    </row>
    <row r="14" spans="1:36">
      <c r="A14" s="1323"/>
      <c r="B14" s="502"/>
      <c r="C14" s="503"/>
      <c r="D14" s="504"/>
      <c r="E14" s="504"/>
      <c r="F14" s="504"/>
      <c r="G14" s="504"/>
      <c r="H14" s="504"/>
      <c r="I14" s="504"/>
      <c r="J14" s="504"/>
      <c r="K14" s="504"/>
      <c r="L14" s="504"/>
      <c r="M14" s="504"/>
      <c r="N14" s="505"/>
      <c r="O14" s="506"/>
      <c r="P14" s="507"/>
      <c r="Q14" s="507"/>
      <c r="R14" s="507"/>
      <c r="S14" s="507"/>
      <c r="T14" s="507"/>
      <c r="U14" s="507"/>
      <c r="V14" s="507"/>
      <c r="W14" s="507"/>
      <c r="X14" s="507"/>
      <c r="Y14" s="507"/>
      <c r="Z14" s="507"/>
      <c r="AA14" s="507"/>
      <c r="AB14" s="507"/>
      <c r="AC14" s="507"/>
      <c r="AD14" s="507"/>
      <c r="AE14" s="507"/>
      <c r="AF14" s="507"/>
      <c r="AG14" s="508"/>
      <c r="AH14" s="509"/>
      <c r="AI14" s="510"/>
      <c r="AJ14" s="461"/>
    </row>
    <row r="15" spans="1:36">
      <c r="A15" s="1321" t="s">
        <v>607</v>
      </c>
      <c r="B15" s="493"/>
      <c r="C15" s="494"/>
      <c r="D15" s="495"/>
      <c r="E15" s="495"/>
      <c r="F15" s="495"/>
      <c r="G15" s="495"/>
      <c r="H15" s="495"/>
      <c r="I15" s="495"/>
      <c r="J15" s="495"/>
      <c r="K15" s="495"/>
      <c r="L15" s="495"/>
      <c r="M15" s="495"/>
      <c r="N15" s="496"/>
      <c r="O15" s="497"/>
      <c r="P15" s="498"/>
      <c r="Q15" s="498"/>
      <c r="R15" s="498"/>
      <c r="S15" s="498"/>
      <c r="T15" s="498"/>
      <c r="U15" s="498"/>
      <c r="V15" s="498"/>
      <c r="W15" s="498"/>
      <c r="X15" s="498"/>
      <c r="Y15" s="498"/>
      <c r="Z15" s="498"/>
      <c r="AA15" s="498"/>
      <c r="AB15" s="498"/>
      <c r="AC15" s="498"/>
      <c r="AD15" s="498"/>
      <c r="AE15" s="498"/>
      <c r="AF15" s="498"/>
      <c r="AG15" s="499"/>
      <c r="AH15" s="500"/>
      <c r="AI15" s="501"/>
      <c r="AJ15" s="461"/>
    </row>
    <row r="16" spans="1:36">
      <c r="A16" s="1322"/>
      <c r="B16" s="475"/>
      <c r="C16" s="476"/>
      <c r="D16" s="477"/>
      <c r="E16" s="477"/>
      <c r="F16" s="477"/>
      <c r="G16" s="477"/>
      <c r="H16" s="477"/>
      <c r="I16" s="477"/>
      <c r="J16" s="477"/>
      <c r="K16" s="477"/>
      <c r="L16" s="477"/>
      <c r="M16" s="477"/>
      <c r="N16" s="478"/>
      <c r="O16" s="479"/>
      <c r="P16" s="480"/>
      <c r="Q16" s="480"/>
      <c r="R16" s="480"/>
      <c r="S16" s="480"/>
      <c r="T16" s="480"/>
      <c r="U16" s="480"/>
      <c r="V16" s="480"/>
      <c r="W16" s="480"/>
      <c r="X16" s="480"/>
      <c r="Y16" s="480"/>
      <c r="Z16" s="480"/>
      <c r="AA16" s="480"/>
      <c r="AB16" s="480"/>
      <c r="AC16" s="480"/>
      <c r="AD16" s="480"/>
      <c r="AE16" s="480"/>
      <c r="AF16" s="480"/>
      <c r="AG16" s="481"/>
      <c r="AH16" s="482"/>
      <c r="AI16" s="483"/>
      <c r="AJ16" s="461"/>
    </row>
    <row r="17" spans="1:36">
      <c r="A17" s="1322"/>
      <c r="B17" s="475"/>
      <c r="C17" s="476"/>
      <c r="D17" s="477"/>
      <c r="E17" s="477"/>
      <c r="F17" s="477"/>
      <c r="G17" s="477"/>
      <c r="H17" s="477"/>
      <c r="I17" s="477"/>
      <c r="J17" s="477"/>
      <c r="K17" s="477"/>
      <c r="L17" s="477"/>
      <c r="M17" s="477"/>
      <c r="N17" s="478"/>
      <c r="O17" s="479"/>
      <c r="P17" s="480"/>
      <c r="Q17" s="480"/>
      <c r="R17" s="480"/>
      <c r="S17" s="480"/>
      <c r="T17" s="480"/>
      <c r="U17" s="480"/>
      <c r="V17" s="480"/>
      <c r="W17" s="480"/>
      <c r="X17" s="480"/>
      <c r="Y17" s="480"/>
      <c r="Z17" s="480"/>
      <c r="AA17" s="480"/>
      <c r="AB17" s="480"/>
      <c r="AC17" s="480"/>
      <c r="AD17" s="480"/>
      <c r="AE17" s="480"/>
      <c r="AF17" s="480"/>
      <c r="AG17" s="481"/>
      <c r="AH17" s="482"/>
      <c r="AI17" s="483"/>
      <c r="AJ17" s="461"/>
    </row>
    <row r="18" spans="1:36">
      <c r="A18" s="1323"/>
      <c r="B18" s="484"/>
      <c r="C18" s="485"/>
      <c r="D18" s="486"/>
      <c r="E18" s="486"/>
      <c r="F18" s="486"/>
      <c r="G18" s="486"/>
      <c r="H18" s="486"/>
      <c r="I18" s="486"/>
      <c r="J18" s="486"/>
      <c r="K18" s="486"/>
      <c r="L18" s="486"/>
      <c r="M18" s="486"/>
      <c r="N18" s="487"/>
      <c r="O18" s="488"/>
      <c r="P18" s="489"/>
      <c r="Q18" s="489"/>
      <c r="R18" s="489"/>
      <c r="S18" s="489"/>
      <c r="T18" s="489"/>
      <c r="U18" s="489"/>
      <c r="V18" s="489"/>
      <c r="W18" s="489"/>
      <c r="X18" s="489"/>
      <c r="Y18" s="489"/>
      <c r="Z18" s="489"/>
      <c r="AA18" s="489"/>
      <c r="AB18" s="489"/>
      <c r="AC18" s="489"/>
      <c r="AD18" s="489"/>
      <c r="AE18" s="489"/>
      <c r="AF18" s="489"/>
      <c r="AG18" s="490"/>
      <c r="AH18" s="491"/>
      <c r="AI18" s="492"/>
      <c r="AJ18" s="461"/>
    </row>
    <row r="19" spans="1:36">
      <c r="A19" s="1321" t="s">
        <v>621</v>
      </c>
      <c r="B19" s="493"/>
      <c r="C19" s="494"/>
      <c r="D19" s="495"/>
      <c r="E19" s="495"/>
      <c r="F19" s="495"/>
      <c r="G19" s="495"/>
      <c r="H19" s="495"/>
      <c r="I19" s="495"/>
      <c r="J19" s="495"/>
      <c r="K19" s="495"/>
      <c r="L19" s="495"/>
      <c r="M19" s="495"/>
      <c r="N19" s="496"/>
      <c r="O19" s="497"/>
      <c r="P19" s="498"/>
      <c r="Q19" s="498"/>
      <c r="R19" s="498"/>
      <c r="S19" s="498"/>
      <c r="T19" s="498"/>
      <c r="U19" s="498"/>
      <c r="V19" s="498"/>
      <c r="W19" s="498"/>
      <c r="X19" s="498"/>
      <c r="Y19" s="498"/>
      <c r="Z19" s="498"/>
      <c r="AA19" s="498"/>
      <c r="AB19" s="498"/>
      <c r="AC19" s="498"/>
      <c r="AD19" s="498"/>
      <c r="AE19" s="498"/>
      <c r="AF19" s="498"/>
      <c r="AG19" s="499"/>
      <c r="AH19" s="500"/>
      <c r="AI19" s="501"/>
      <c r="AJ19" s="461"/>
    </row>
    <row r="20" spans="1:36">
      <c r="A20" s="1322"/>
      <c r="B20" s="475"/>
      <c r="C20" s="476"/>
      <c r="D20" s="477"/>
      <c r="E20" s="477"/>
      <c r="F20" s="477"/>
      <c r="G20" s="477"/>
      <c r="H20" s="477"/>
      <c r="I20" s="477"/>
      <c r="J20" s="477"/>
      <c r="K20" s="477"/>
      <c r="L20" s="477"/>
      <c r="M20" s="477"/>
      <c r="N20" s="478"/>
      <c r="O20" s="479"/>
      <c r="P20" s="480"/>
      <c r="Q20" s="480"/>
      <c r="R20" s="480"/>
      <c r="S20" s="480"/>
      <c r="T20" s="480"/>
      <c r="U20" s="480"/>
      <c r="V20" s="480"/>
      <c r="W20" s="480"/>
      <c r="X20" s="480"/>
      <c r="Y20" s="480"/>
      <c r="Z20" s="480"/>
      <c r="AA20" s="480"/>
      <c r="AB20" s="480"/>
      <c r="AC20" s="480"/>
      <c r="AD20" s="480"/>
      <c r="AE20" s="480"/>
      <c r="AF20" s="480"/>
      <c r="AG20" s="481"/>
      <c r="AH20" s="482"/>
      <c r="AI20" s="483"/>
      <c r="AJ20" s="461"/>
    </row>
    <row r="21" spans="1:36">
      <c r="A21" s="1322"/>
      <c r="B21" s="475"/>
      <c r="C21" s="476"/>
      <c r="D21" s="477"/>
      <c r="E21" s="477"/>
      <c r="F21" s="477"/>
      <c r="G21" s="477"/>
      <c r="H21" s="477"/>
      <c r="I21" s="477"/>
      <c r="J21" s="477"/>
      <c r="K21" s="477"/>
      <c r="L21" s="477"/>
      <c r="M21" s="477"/>
      <c r="N21" s="478"/>
      <c r="O21" s="479"/>
      <c r="P21" s="480"/>
      <c r="Q21" s="480"/>
      <c r="R21" s="480"/>
      <c r="S21" s="480"/>
      <c r="T21" s="480"/>
      <c r="U21" s="480"/>
      <c r="V21" s="480"/>
      <c r="W21" s="480"/>
      <c r="X21" s="480"/>
      <c r="Y21" s="480"/>
      <c r="Z21" s="480"/>
      <c r="AA21" s="480"/>
      <c r="AB21" s="480"/>
      <c r="AC21" s="480"/>
      <c r="AD21" s="480"/>
      <c r="AE21" s="480"/>
      <c r="AF21" s="480"/>
      <c r="AG21" s="481"/>
      <c r="AH21" s="482"/>
      <c r="AI21" s="483"/>
      <c r="AJ21" s="461"/>
    </row>
    <row r="22" spans="1:36">
      <c r="A22" s="1323"/>
      <c r="B22" s="484"/>
      <c r="C22" s="485"/>
      <c r="D22" s="486"/>
      <c r="E22" s="486"/>
      <c r="F22" s="486"/>
      <c r="G22" s="486"/>
      <c r="H22" s="486"/>
      <c r="I22" s="486"/>
      <c r="J22" s="486"/>
      <c r="K22" s="486"/>
      <c r="L22" s="486"/>
      <c r="M22" s="486"/>
      <c r="N22" s="487"/>
      <c r="O22" s="488"/>
      <c r="P22" s="489"/>
      <c r="Q22" s="489"/>
      <c r="R22" s="489"/>
      <c r="S22" s="489"/>
      <c r="T22" s="489"/>
      <c r="U22" s="489"/>
      <c r="V22" s="489"/>
      <c r="W22" s="489"/>
      <c r="X22" s="489"/>
      <c r="Y22" s="489"/>
      <c r="Z22" s="489"/>
      <c r="AA22" s="489"/>
      <c r="AB22" s="489"/>
      <c r="AC22" s="489"/>
      <c r="AD22" s="489"/>
      <c r="AE22" s="489"/>
      <c r="AF22" s="489"/>
      <c r="AG22" s="490"/>
      <c r="AH22" s="491"/>
      <c r="AI22" s="492"/>
      <c r="AJ22" s="461"/>
    </row>
    <row r="23" spans="1:36">
      <c r="A23" s="1321" t="s">
        <v>608</v>
      </c>
      <c r="B23" s="493"/>
      <c r="C23" s="494"/>
      <c r="D23" s="495"/>
      <c r="E23" s="495"/>
      <c r="F23" s="495"/>
      <c r="G23" s="495"/>
      <c r="H23" s="495"/>
      <c r="I23" s="495"/>
      <c r="J23" s="495"/>
      <c r="K23" s="495"/>
      <c r="L23" s="495"/>
      <c r="M23" s="495"/>
      <c r="N23" s="496"/>
      <c r="O23" s="497"/>
      <c r="P23" s="498"/>
      <c r="Q23" s="498"/>
      <c r="R23" s="498"/>
      <c r="S23" s="498"/>
      <c r="T23" s="498"/>
      <c r="U23" s="498"/>
      <c r="V23" s="498"/>
      <c r="W23" s="498"/>
      <c r="X23" s="498"/>
      <c r="Y23" s="498"/>
      <c r="Z23" s="498"/>
      <c r="AA23" s="498"/>
      <c r="AB23" s="498"/>
      <c r="AC23" s="498"/>
      <c r="AD23" s="498"/>
      <c r="AE23" s="498"/>
      <c r="AF23" s="498"/>
      <c r="AG23" s="499"/>
      <c r="AH23" s="500"/>
      <c r="AI23" s="501"/>
      <c r="AJ23" s="461"/>
    </row>
    <row r="24" spans="1:36">
      <c r="A24" s="1322"/>
      <c r="B24" s="475"/>
      <c r="C24" s="476"/>
      <c r="D24" s="477"/>
      <c r="E24" s="477"/>
      <c r="F24" s="477"/>
      <c r="G24" s="477"/>
      <c r="H24" s="477"/>
      <c r="I24" s="477"/>
      <c r="J24" s="477"/>
      <c r="K24" s="477"/>
      <c r="L24" s="477"/>
      <c r="M24" s="477"/>
      <c r="N24" s="478"/>
      <c r="O24" s="479"/>
      <c r="P24" s="480"/>
      <c r="Q24" s="480"/>
      <c r="R24" s="480"/>
      <c r="S24" s="480"/>
      <c r="T24" s="480"/>
      <c r="U24" s="480"/>
      <c r="V24" s="480"/>
      <c r="W24" s="480"/>
      <c r="X24" s="480"/>
      <c r="Y24" s="480"/>
      <c r="Z24" s="480"/>
      <c r="AA24" s="480"/>
      <c r="AB24" s="480"/>
      <c r="AC24" s="480"/>
      <c r="AD24" s="480"/>
      <c r="AE24" s="480"/>
      <c r="AF24" s="480"/>
      <c r="AG24" s="481"/>
      <c r="AH24" s="482"/>
      <c r="AI24" s="483"/>
      <c r="AJ24" s="461"/>
    </row>
    <row r="25" spans="1:36">
      <c r="A25" s="1322"/>
      <c r="B25" s="475"/>
      <c r="C25" s="476"/>
      <c r="D25" s="477"/>
      <c r="E25" s="477"/>
      <c r="F25" s="477"/>
      <c r="G25" s="477"/>
      <c r="H25" s="477"/>
      <c r="I25" s="477"/>
      <c r="J25" s="477"/>
      <c r="K25" s="477"/>
      <c r="L25" s="477"/>
      <c r="M25" s="477"/>
      <c r="N25" s="478"/>
      <c r="O25" s="479"/>
      <c r="P25" s="480"/>
      <c r="Q25" s="480"/>
      <c r="R25" s="480"/>
      <c r="S25" s="480"/>
      <c r="T25" s="480"/>
      <c r="U25" s="480"/>
      <c r="V25" s="480"/>
      <c r="W25" s="480"/>
      <c r="X25" s="480"/>
      <c r="Y25" s="480"/>
      <c r="Z25" s="480"/>
      <c r="AA25" s="480"/>
      <c r="AB25" s="480"/>
      <c r="AC25" s="480"/>
      <c r="AD25" s="480"/>
      <c r="AE25" s="480"/>
      <c r="AF25" s="480"/>
      <c r="AG25" s="481"/>
      <c r="AH25" s="482"/>
      <c r="AI25" s="483"/>
      <c r="AJ25" s="461"/>
    </row>
    <row r="26" spans="1:36">
      <c r="A26" s="1323"/>
      <c r="B26" s="502"/>
      <c r="C26" s="503"/>
      <c r="D26" s="504"/>
      <c r="E26" s="504"/>
      <c r="F26" s="504"/>
      <c r="G26" s="504"/>
      <c r="H26" s="504"/>
      <c r="I26" s="504"/>
      <c r="J26" s="504"/>
      <c r="K26" s="504"/>
      <c r="L26" s="504"/>
      <c r="M26" s="504"/>
      <c r="N26" s="505"/>
      <c r="O26" s="506"/>
      <c r="P26" s="507"/>
      <c r="Q26" s="507"/>
      <c r="R26" s="507"/>
      <c r="S26" s="507"/>
      <c r="T26" s="507"/>
      <c r="U26" s="507"/>
      <c r="V26" s="507"/>
      <c r="W26" s="507"/>
      <c r="X26" s="507"/>
      <c r="Y26" s="507"/>
      <c r="Z26" s="507"/>
      <c r="AA26" s="507"/>
      <c r="AB26" s="507"/>
      <c r="AC26" s="507"/>
      <c r="AD26" s="507"/>
      <c r="AE26" s="507"/>
      <c r="AF26" s="507"/>
      <c r="AG26" s="508"/>
      <c r="AH26" s="509"/>
      <c r="AI26" s="510"/>
      <c r="AJ26" s="461"/>
    </row>
    <row r="27" spans="1:36">
      <c r="A27" s="1321" t="s">
        <v>609</v>
      </c>
      <c r="B27" s="493"/>
      <c r="C27" s="494"/>
      <c r="D27" s="495"/>
      <c r="E27" s="495"/>
      <c r="F27" s="495"/>
      <c r="G27" s="495"/>
      <c r="H27" s="495"/>
      <c r="I27" s="495"/>
      <c r="J27" s="495"/>
      <c r="K27" s="495"/>
      <c r="L27" s="495"/>
      <c r="M27" s="495"/>
      <c r="N27" s="496"/>
      <c r="O27" s="497"/>
      <c r="P27" s="498"/>
      <c r="Q27" s="498"/>
      <c r="R27" s="498"/>
      <c r="S27" s="498"/>
      <c r="T27" s="498"/>
      <c r="U27" s="498"/>
      <c r="V27" s="498"/>
      <c r="W27" s="498"/>
      <c r="X27" s="498"/>
      <c r="Y27" s="498"/>
      <c r="Z27" s="498"/>
      <c r="AA27" s="498"/>
      <c r="AB27" s="498"/>
      <c r="AC27" s="498"/>
      <c r="AD27" s="498"/>
      <c r="AE27" s="498"/>
      <c r="AF27" s="498"/>
      <c r="AG27" s="499"/>
      <c r="AH27" s="500"/>
      <c r="AI27" s="501"/>
      <c r="AJ27" s="461"/>
    </row>
    <row r="28" spans="1:36">
      <c r="A28" s="1322"/>
      <c r="B28" s="475"/>
      <c r="C28" s="476"/>
      <c r="D28" s="477"/>
      <c r="E28" s="477"/>
      <c r="F28" s="477"/>
      <c r="G28" s="477"/>
      <c r="H28" s="477"/>
      <c r="I28" s="477"/>
      <c r="J28" s="477"/>
      <c r="K28" s="477"/>
      <c r="L28" s="477"/>
      <c r="M28" s="477"/>
      <c r="N28" s="478"/>
      <c r="O28" s="479"/>
      <c r="P28" s="480"/>
      <c r="Q28" s="480"/>
      <c r="R28" s="480"/>
      <c r="S28" s="480"/>
      <c r="T28" s="480"/>
      <c r="U28" s="480"/>
      <c r="V28" s="480"/>
      <c r="W28" s="480"/>
      <c r="X28" s="480"/>
      <c r="Y28" s="480"/>
      <c r="Z28" s="480"/>
      <c r="AA28" s="480"/>
      <c r="AB28" s="480"/>
      <c r="AC28" s="480"/>
      <c r="AD28" s="480"/>
      <c r="AE28" s="480"/>
      <c r="AF28" s="480"/>
      <c r="AG28" s="481"/>
      <c r="AH28" s="482"/>
      <c r="AI28" s="483"/>
      <c r="AJ28" s="461"/>
    </row>
    <row r="29" spans="1:36">
      <c r="A29" s="1322"/>
      <c r="B29" s="475"/>
      <c r="C29" s="476"/>
      <c r="D29" s="477"/>
      <c r="E29" s="477"/>
      <c r="F29" s="477"/>
      <c r="G29" s="477"/>
      <c r="H29" s="477"/>
      <c r="I29" s="477"/>
      <c r="J29" s="477"/>
      <c r="K29" s="477"/>
      <c r="L29" s="477"/>
      <c r="M29" s="477"/>
      <c r="N29" s="478"/>
      <c r="O29" s="479"/>
      <c r="P29" s="480"/>
      <c r="Q29" s="480"/>
      <c r="R29" s="480"/>
      <c r="S29" s="480"/>
      <c r="T29" s="480"/>
      <c r="U29" s="480"/>
      <c r="V29" s="480"/>
      <c r="W29" s="480"/>
      <c r="X29" s="480"/>
      <c r="Y29" s="480"/>
      <c r="Z29" s="480"/>
      <c r="AA29" s="480"/>
      <c r="AB29" s="480"/>
      <c r="AC29" s="480"/>
      <c r="AD29" s="480"/>
      <c r="AE29" s="480"/>
      <c r="AF29" s="480"/>
      <c r="AG29" s="481"/>
      <c r="AH29" s="482"/>
      <c r="AI29" s="483"/>
      <c r="AJ29" s="461"/>
    </row>
    <row r="30" spans="1:36">
      <c r="A30" s="1323"/>
      <c r="B30" s="484"/>
      <c r="C30" s="485"/>
      <c r="D30" s="486"/>
      <c r="E30" s="486"/>
      <c r="F30" s="486"/>
      <c r="G30" s="486"/>
      <c r="H30" s="486"/>
      <c r="I30" s="486"/>
      <c r="J30" s="486"/>
      <c r="K30" s="486"/>
      <c r="L30" s="486"/>
      <c r="M30" s="486"/>
      <c r="N30" s="487"/>
      <c r="O30" s="488"/>
      <c r="P30" s="489"/>
      <c r="Q30" s="489"/>
      <c r="R30" s="489"/>
      <c r="S30" s="489"/>
      <c r="T30" s="489"/>
      <c r="U30" s="489"/>
      <c r="V30" s="489"/>
      <c r="W30" s="489"/>
      <c r="X30" s="489"/>
      <c r="Y30" s="489"/>
      <c r="Z30" s="489"/>
      <c r="AA30" s="489"/>
      <c r="AB30" s="489"/>
      <c r="AC30" s="489"/>
      <c r="AD30" s="489"/>
      <c r="AE30" s="489"/>
      <c r="AF30" s="489"/>
      <c r="AG30" s="490"/>
      <c r="AH30" s="491"/>
      <c r="AI30" s="492"/>
      <c r="AJ30" s="461"/>
    </row>
    <row r="31" spans="1:36">
      <c r="A31" s="1321" t="s">
        <v>708</v>
      </c>
      <c r="B31" s="493"/>
      <c r="C31" s="494"/>
      <c r="D31" s="495"/>
      <c r="E31" s="495"/>
      <c r="F31" s="495"/>
      <c r="G31" s="495"/>
      <c r="H31" s="495"/>
      <c r="I31" s="495"/>
      <c r="J31" s="495"/>
      <c r="K31" s="495"/>
      <c r="L31" s="495"/>
      <c r="M31" s="495"/>
      <c r="N31" s="496"/>
      <c r="O31" s="497"/>
      <c r="P31" s="498"/>
      <c r="Q31" s="498"/>
      <c r="R31" s="498"/>
      <c r="S31" s="498"/>
      <c r="T31" s="498"/>
      <c r="U31" s="498"/>
      <c r="V31" s="498"/>
      <c r="W31" s="498"/>
      <c r="X31" s="498"/>
      <c r="Y31" s="498"/>
      <c r="Z31" s="498"/>
      <c r="AA31" s="498"/>
      <c r="AB31" s="498"/>
      <c r="AC31" s="498"/>
      <c r="AD31" s="498"/>
      <c r="AE31" s="498"/>
      <c r="AF31" s="498"/>
      <c r="AG31" s="499"/>
      <c r="AH31" s="500"/>
      <c r="AI31" s="501"/>
      <c r="AJ31" s="461"/>
    </row>
    <row r="32" spans="1:36">
      <c r="A32" s="1322"/>
      <c r="B32" s="475"/>
      <c r="C32" s="476"/>
      <c r="D32" s="477"/>
      <c r="E32" s="477"/>
      <c r="F32" s="477"/>
      <c r="G32" s="477"/>
      <c r="H32" s="477"/>
      <c r="I32" s="477"/>
      <c r="J32" s="477"/>
      <c r="K32" s="477"/>
      <c r="L32" s="477"/>
      <c r="M32" s="477"/>
      <c r="N32" s="478"/>
      <c r="O32" s="479"/>
      <c r="P32" s="480"/>
      <c r="Q32" s="480"/>
      <c r="R32" s="480"/>
      <c r="S32" s="480"/>
      <c r="T32" s="480"/>
      <c r="U32" s="480"/>
      <c r="V32" s="480"/>
      <c r="W32" s="480"/>
      <c r="X32" s="480"/>
      <c r="Y32" s="480"/>
      <c r="Z32" s="480"/>
      <c r="AA32" s="480"/>
      <c r="AB32" s="480"/>
      <c r="AC32" s="480"/>
      <c r="AD32" s="480"/>
      <c r="AE32" s="480"/>
      <c r="AF32" s="480"/>
      <c r="AG32" s="481"/>
      <c r="AH32" s="482"/>
      <c r="AI32" s="483"/>
      <c r="AJ32" s="461"/>
    </row>
    <row r="33" spans="1:36">
      <c r="A33" s="1322"/>
      <c r="B33" s="475"/>
      <c r="C33" s="476"/>
      <c r="D33" s="477"/>
      <c r="E33" s="477"/>
      <c r="F33" s="477"/>
      <c r="G33" s="477"/>
      <c r="H33" s="477"/>
      <c r="I33" s="477"/>
      <c r="J33" s="477"/>
      <c r="K33" s="477"/>
      <c r="L33" s="477"/>
      <c r="M33" s="477"/>
      <c r="N33" s="478"/>
      <c r="O33" s="479"/>
      <c r="P33" s="480"/>
      <c r="Q33" s="480"/>
      <c r="R33" s="480"/>
      <c r="S33" s="480"/>
      <c r="T33" s="480"/>
      <c r="U33" s="480"/>
      <c r="V33" s="480"/>
      <c r="W33" s="480"/>
      <c r="X33" s="480"/>
      <c r="Y33" s="480"/>
      <c r="Z33" s="480"/>
      <c r="AA33" s="480"/>
      <c r="AB33" s="480"/>
      <c r="AC33" s="480"/>
      <c r="AD33" s="480"/>
      <c r="AE33" s="480"/>
      <c r="AF33" s="480"/>
      <c r="AG33" s="481"/>
      <c r="AH33" s="482"/>
      <c r="AI33" s="483"/>
      <c r="AJ33" s="461"/>
    </row>
    <row r="34" spans="1:36">
      <c r="A34" s="1323"/>
      <c r="B34" s="484"/>
      <c r="C34" s="485"/>
      <c r="D34" s="486"/>
      <c r="E34" s="486"/>
      <c r="F34" s="486"/>
      <c r="G34" s="486"/>
      <c r="H34" s="486"/>
      <c r="I34" s="486"/>
      <c r="J34" s="486"/>
      <c r="K34" s="486"/>
      <c r="L34" s="486"/>
      <c r="M34" s="486"/>
      <c r="N34" s="487"/>
      <c r="O34" s="488"/>
      <c r="P34" s="489"/>
      <c r="Q34" s="489"/>
      <c r="R34" s="489"/>
      <c r="S34" s="489"/>
      <c r="T34" s="489"/>
      <c r="U34" s="489"/>
      <c r="V34" s="489"/>
      <c r="W34" s="489"/>
      <c r="X34" s="489"/>
      <c r="Y34" s="489"/>
      <c r="Z34" s="489"/>
      <c r="AA34" s="489"/>
      <c r="AB34" s="489"/>
      <c r="AC34" s="489"/>
      <c r="AD34" s="489"/>
      <c r="AE34" s="489"/>
      <c r="AF34" s="489"/>
      <c r="AG34" s="490"/>
      <c r="AH34" s="491"/>
      <c r="AI34" s="492"/>
      <c r="AJ34" s="461"/>
    </row>
    <row r="35" spans="1:36">
      <c r="A35" s="1321" t="s">
        <v>622</v>
      </c>
      <c r="B35" s="493"/>
      <c r="C35" s="494"/>
      <c r="D35" s="495"/>
      <c r="E35" s="495"/>
      <c r="F35" s="495"/>
      <c r="G35" s="495"/>
      <c r="H35" s="495"/>
      <c r="I35" s="495"/>
      <c r="J35" s="495"/>
      <c r="K35" s="495"/>
      <c r="L35" s="495"/>
      <c r="M35" s="495"/>
      <c r="N35" s="496"/>
      <c r="O35" s="497"/>
      <c r="P35" s="498"/>
      <c r="Q35" s="498"/>
      <c r="R35" s="498"/>
      <c r="S35" s="498"/>
      <c r="T35" s="498"/>
      <c r="U35" s="498"/>
      <c r="V35" s="498"/>
      <c r="W35" s="498"/>
      <c r="X35" s="498"/>
      <c r="Y35" s="498"/>
      <c r="Z35" s="498"/>
      <c r="AA35" s="498"/>
      <c r="AB35" s="498"/>
      <c r="AC35" s="498"/>
      <c r="AD35" s="498"/>
      <c r="AE35" s="498"/>
      <c r="AF35" s="498"/>
      <c r="AG35" s="499"/>
      <c r="AH35" s="500"/>
      <c r="AI35" s="501"/>
      <c r="AJ35" s="461"/>
    </row>
    <row r="36" spans="1:36">
      <c r="A36" s="1322"/>
      <c r="B36" s="475"/>
      <c r="C36" s="476"/>
      <c r="D36" s="477"/>
      <c r="E36" s="477"/>
      <c r="F36" s="477"/>
      <c r="G36" s="477"/>
      <c r="H36" s="477"/>
      <c r="I36" s="477"/>
      <c r="J36" s="477"/>
      <c r="K36" s="477"/>
      <c r="L36" s="477"/>
      <c r="M36" s="477"/>
      <c r="N36" s="478"/>
      <c r="O36" s="479"/>
      <c r="P36" s="480"/>
      <c r="Q36" s="480"/>
      <c r="R36" s="480"/>
      <c r="S36" s="480"/>
      <c r="T36" s="480"/>
      <c r="U36" s="480"/>
      <c r="V36" s="480"/>
      <c r="W36" s="480"/>
      <c r="X36" s="480"/>
      <c r="Y36" s="480"/>
      <c r="Z36" s="480"/>
      <c r="AA36" s="480"/>
      <c r="AB36" s="480"/>
      <c r="AC36" s="480"/>
      <c r="AD36" s="480"/>
      <c r="AE36" s="480"/>
      <c r="AF36" s="480"/>
      <c r="AG36" s="481"/>
      <c r="AH36" s="482"/>
      <c r="AI36" s="483"/>
      <c r="AJ36" s="461"/>
    </row>
    <row r="37" spans="1:36">
      <c r="A37" s="1322"/>
      <c r="B37" s="475"/>
      <c r="C37" s="476"/>
      <c r="D37" s="477"/>
      <c r="E37" s="477"/>
      <c r="F37" s="477"/>
      <c r="G37" s="477"/>
      <c r="H37" s="477"/>
      <c r="I37" s="477"/>
      <c r="J37" s="477"/>
      <c r="K37" s="477"/>
      <c r="L37" s="477"/>
      <c r="M37" s="477"/>
      <c r="N37" s="478"/>
      <c r="O37" s="479"/>
      <c r="P37" s="480"/>
      <c r="Q37" s="480"/>
      <c r="R37" s="480"/>
      <c r="S37" s="480"/>
      <c r="T37" s="480"/>
      <c r="U37" s="480"/>
      <c r="V37" s="480"/>
      <c r="W37" s="480"/>
      <c r="X37" s="480"/>
      <c r="Y37" s="480"/>
      <c r="Z37" s="480"/>
      <c r="AA37" s="480"/>
      <c r="AB37" s="480"/>
      <c r="AC37" s="480"/>
      <c r="AD37" s="480"/>
      <c r="AE37" s="480"/>
      <c r="AF37" s="480"/>
      <c r="AG37" s="481"/>
      <c r="AH37" s="482"/>
      <c r="AI37" s="483"/>
      <c r="AJ37" s="461"/>
    </row>
    <row r="38" spans="1:36">
      <c r="A38" s="1323"/>
      <c r="B38" s="484"/>
      <c r="C38" s="485"/>
      <c r="D38" s="486"/>
      <c r="E38" s="486"/>
      <c r="F38" s="486"/>
      <c r="G38" s="486"/>
      <c r="H38" s="486"/>
      <c r="I38" s="486"/>
      <c r="J38" s="486"/>
      <c r="K38" s="486"/>
      <c r="L38" s="486"/>
      <c r="M38" s="486"/>
      <c r="N38" s="487"/>
      <c r="O38" s="488"/>
      <c r="P38" s="489"/>
      <c r="Q38" s="489"/>
      <c r="R38" s="489"/>
      <c r="S38" s="489"/>
      <c r="T38" s="489"/>
      <c r="U38" s="489"/>
      <c r="V38" s="489"/>
      <c r="W38" s="489"/>
      <c r="X38" s="489"/>
      <c r="Y38" s="489"/>
      <c r="Z38" s="489"/>
      <c r="AA38" s="489"/>
      <c r="AB38" s="489"/>
      <c r="AC38" s="489"/>
      <c r="AD38" s="489"/>
      <c r="AE38" s="489"/>
      <c r="AF38" s="489"/>
      <c r="AG38" s="490"/>
      <c r="AH38" s="491"/>
      <c r="AI38" s="492"/>
      <c r="AJ38" s="461"/>
    </row>
    <row r="39" spans="1:36">
      <c r="A39" s="1321" t="s">
        <v>613</v>
      </c>
      <c r="B39" s="493"/>
      <c r="C39" s="494"/>
      <c r="D39" s="495"/>
      <c r="E39" s="495"/>
      <c r="F39" s="495"/>
      <c r="G39" s="495"/>
      <c r="H39" s="495"/>
      <c r="I39" s="495"/>
      <c r="J39" s="495"/>
      <c r="K39" s="495"/>
      <c r="L39" s="495"/>
      <c r="M39" s="495"/>
      <c r="N39" s="496"/>
      <c r="O39" s="497"/>
      <c r="P39" s="498"/>
      <c r="Q39" s="498"/>
      <c r="R39" s="498"/>
      <c r="S39" s="498"/>
      <c r="T39" s="498"/>
      <c r="U39" s="498"/>
      <c r="V39" s="498"/>
      <c r="W39" s="498"/>
      <c r="X39" s="498"/>
      <c r="Y39" s="498"/>
      <c r="Z39" s="498"/>
      <c r="AA39" s="498"/>
      <c r="AB39" s="498"/>
      <c r="AC39" s="498"/>
      <c r="AD39" s="498"/>
      <c r="AE39" s="498"/>
      <c r="AF39" s="498"/>
      <c r="AG39" s="499"/>
      <c r="AH39" s="500"/>
      <c r="AI39" s="501"/>
      <c r="AJ39" s="461"/>
    </row>
    <row r="40" spans="1:36">
      <c r="A40" s="1322"/>
      <c r="B40" s="475"/>
      <c r="C40" s="476"/>
      <c r="D40" s="477"/>
      <c r="E40" s="477"/>
      <c r="F40" s="477"/>
      <c r="G40" s="477"/>
      <c r="H40" s="477"/>
      <c r="I40" s="477"/>
      <c r="J40" s="477"/>
      <c r="K40" s="477"/>
      <c r="L40" s="477"/>
      <c r="M40" s="477"/>
      <c r="N40" s="478"/>
      <c r="O40" s="479"/>
      <c r="P40" s="480"/>
      <c r="Q40" s="480"/>
      <c r="R40" s="480"/>
      <c r="S40" s="480"/>
      <c r="T40" s="480"/>
      <c r="U40" s="480"/>
      <c r="V40" s="480"/>
      <c r="W40" s="480"/>
      <c r="X40" s="480"/>
      <c r="Y40" s="480"/>
      <c r="Z40" s="480"/>
      <c r="AA40" s="480"/>
      <c r="AB40" s="480"/>
      <c r="AC40" s="480"/>
      <c r="AD40" s="480"/>
      <c r="AE40" s="480"/>
      <c r="AF40" s="480"/>
      <c r="AG40" s="481"/>
      <c r="AH40" s="482"/>
      <c r="AI40" s="483"/>
      <c r="AJ40" s="461"/>
    </row>
    <row r="41" spans="1:36">
      <c r="A41" s="1322"/>
      <c r="B41" s="475"/>
      <c r="C41" s="476"/>
      <c r="D41" s="477"/>
      <c r="E41" s="477"/>
      <c r="F41" s="477"/>
      <c r="G41" s="477"/>
      <c r="H41" s="477"/>
      <c r="I41" s="477"/>
      <c r="J41" s="477"/>
      <c r="K41" s="477"/>
      <c r="L41" s="477"/>
      <c r="M41" s="477"/>
      <c r="N41" s="478"/>
      <c r="O41" s="479"/>
      <c r="P41" s="480"/>
      <c r="Q41" s="480"/>
      <c r="R41" s="480"/>
      <c r="S41" s="480"/>
      <c r="T41" s="480"/>
      <c r="U41" s="480"/>
      <c r="V41" s="480"/>
      <c r="W41" s="480"/>
      <c r="X41" s="480"/>
      <c r="Y41" s="480"/>
      <c r="Z41" s="480"/>
      <c r="AA41" s="480"/>
      <c r="AB41" s="480"/>
      <c r="AC41" s="480"/>
      <c r="AD41" s="480"/>
      <c r="AE41" s="480"/>
      <c r="AF41" s="480"/>
      <c r="AG41" s="481"/>
      <c r="AH41" s="482"/>
      <c r="AI41" s="483"/>
      <c r="AJ41" s="461"/>
    </row>
    <row r="42" spans="1:36">
      <c r="A42" s="1323"/>
      <c r="B42" s="484"/>
      <c r="C42" s="485"/>
      <c r="D42" s="486"/>
      <c r="E42" s="486"/>
      <c r="F42" s="486"/>
      <c r="G42" s="486"/>
      <c r="H42" s="486"/>
      <c r="I42" s="486"/>
      <c r="J42" s="486"/>
      <c r="K42" s="486"/>
      <c r="L42" s="486"/>
      <c r="M42" s="486"/>
      <c r="N42" s="487"/>
      <c r="O42" s="488"/>
      <c r="P42" s="489"/>
      <c r="Q42" s="489"/>
      <c r="R42" s="489"/>
      <c r="S42" s="489"/>
      <c r="T42" s="489"/>
      <c r="U42" s="489"/>
      <c r="V42" s="489"/>
      <c r="W42" s="489"/>
      <c r="X42" s="489"/>
      <c r="Y42" s="489"/>
      <c r="Z42" s="489"/>
      <c r="AA42" s="489"/>
      <c r="AB42" s="489"/>
      <c r="AC42" s="489"/>
      <c r="AD42" s="489"/>
      <c r="AE42" s="489"/>
      <c r="AF42" s="489"/>
      <c r="AG42" s="490"/>
      <c r="AH42" s="491"/>
      <c r="AI42" s="492"/>
      <c r="AJ42" s="461"/>
    </row>
    <row r="43" spans="1:36">
      <c r="A43" s="1321" t="s">
        <v>623</v>
      </c>
      <c r="B43" s="493"/>
      <c r="C43" s="494"/>
      <c r="D43" s="495"/>
      <c r="E43" s="495"/>
      <c r="F43" s="495"/>
      <c r="G43" s="495"/>
      <c r="H43" s="495"/>
      <c r="I43" s="495"/>
      <c r="J43" s="495"/>
      <c r="K43" s="495"/>
      <c r="L43" s="495"/>
      <c r="M43" s="495"/>
      <c r="N43" s="496"/>
      <c r="O43" s="497"/>
      <c r="P43" s="498"/>
      <c r="Q43" s="498"/>
      <c r="R43" s="498"/>
      <c r="S43" s="498"/>
      <c r="T43" s="498"/>
      <c r="U43" s="498"/>
      <c r="V43" s="498"/>
      <c r="W43" s="498"/>
      <c r="X43" s="498"/>
      <c r="Y43" s="498"/>
      <c r="Z43" s="498"/>
      <c r="AA43" s="498"/>
      <c r="AB43" s="498"/>
      <c r="AC43" s="498"/>
      <c r="AD43" s="498"/>
      <c r="AE43" s="498"/>
      <c r="AF43" s="498"/>
      <c r="AG43" s="499"/>
      <c r="AH43" s="500"/>
      <c r="AI43" s="501"/>
      <c r="AJ43" s="461"/>
    </row>
    <row r="44" spans="1:36">
      <c r="A44" s="1322"/>
      <c r="B44" s="475"/>
      <c r="C44" s="476"/>
      <c r="D44" s="477"/>
      <c r="E44" s="477"/>
      <c r="F44" s="477"/>
      <c r="G44" s="477"/>
      <c r="H44" s="477"/>
      <c r="I44" s="477"/>
      <c r="J44" s="477"/>
      <c r="K44" s="477"/>
      <c r="L44" s="477"/>
      <c r="M44" s="477"/>
      <c r="N44" s="478"/>
      <c r="O44" s="479"/>
      <c r="P44" s="480"/>
      <c r="Q44" s="480"/>
      <c r="R44" s="480"/>
      <c r="S44" s="480"/>
      <c r="T44" s="480"/>
      <c r="U44" s="480"/>
      <c r="V44" s="480"/>
      <c r="W44" s="480"/>
      <c r="X44" s="480"/>
      <c r="Y44" s="480"/>
      <c r="Z44" s="480"/>
      <c r="AA44" s="480"/>
      <c r="AB44" s="480"/>
      <c r="AC44" s="480"/>
      <c r="AD44" s="480"/>
      <c r="AE44" s="480"/>
      <c r="AF44" s="480"/>
      <c r="AG44" s="481"/>
      <c r="AH44" s="482"/>
      <c r="AI44" s="483"/>
      <c r="AJ44" s="461"/>
    </row>
    <row r="45" spans="1:36">
      <c r="A45" s="1322"/>
      <c r="B45" s="475"/>
      <c r="C45" s="476"/>
      <c r="D45" s="477"/>
      <c r="E45" s="477"/>
      <c r="F45" s="477"/>
      <c r="G45" s="477"/>
      <c r="H45" s="477"/>
      <c r="I45" s="477"/>
      <c r="J45" s="477"/>
      <c r="K45" s="477"/>
      <c r="L45" s="477"/>
      <c r="M45" s="477"/>
      <c r="N45" s="478"/>
      <c r="O45" s="479"/>
      <c r="P45" s="480"/>
      <c r="Q45" s="480"/>
      <c r="R45" s="480"/>
      <c r="S45" s="480"/>
      <c r="T45" s="480"/>
      <c r="U45" s="480"/>
      <c r="V45" s="480"/>
      <c r="W45" s="480"/>
      <c r="X45" s="480"/>
      <c r="Y45" s="480"/>
      <c r="Z45" s="480"/>
      <c r="AA45" s="480"/>
      <c r="AB45" s="480"/>
      <c r="AC45" s="480"/>
      <c r="AD45" s="480"/>
      <c r="AE45" s="480"/>
      <c r="AF45" s="480"/>
      <c r="AG45" s="481"/>
      <c r="AH45" s="482"/>
      <c r="AI45" s="483"/>
      <c r="AJ45" s="461"/>
    </row>
    <row r="46" spans="1:36">
      <c r="A46" s="1323"/>
      <c r="B46" s="484"/>
      <c r="C46" s="485"/>
      <c r="D46" s="486"/>
      <c r="E46" s="486"/>
      <c r="F46" s="486"/>
      <c r="G46" s="486"/>
      <c r="H46" s="486"/>
      <c r="I46" s="486"/>
      <c r="J46" s="486"/>
      <c r="K46" s="486"/>
      <c r="L46" s="486"/>
      <c r="M46" s="486"/>
      <c r="N46" s="487"/>
      <c r="O46" s="488"/>
      <c r="P46" s="489"/>
      <c r="Q46" s="489"/>
      <c r="R46" s="489"/>
      <c r="S46" s="489"/>
      <c r="T46" s="489"/>
      <c r="U46" s="489"/>
      <c r="V46" s="489"/>
      <c r="W46" s="489"/>
      <c r="X46" s="489"/>
      <c r="Y46" s="489"/>
      <c r="Z46" s="489"/>
      <c r="AA46" s="489"/>
      <c r="AB46" s="489"/>
      <c r="AC46" s="489"/>
      <c r="AD46" s="489"/>
      <c r="AE46" s="489"/>
      <c r="AF46" s="489"/>
      <c r="AG46" s="490"/>
      <c r="AH46" s="491"/>
      <c r="AI46" s="492"/>
      <c r="AJ46" s="461"/>
    </row>
    <row r="47" spans="1:36">
      <c r="A47" s="1319" t="s">
        <v>614</v>
      </c>
      <c r="B47" s="493"/>
      <c r="C47" s="494"/>
      <c r="D47" s="495"/>
      <c r="E47" s="495"/>
      <c r="F47" s="495"/>
      <c r="G47" s="495"/>
      <c r="H47" s="495"/>
      <c r="I47" s="495"/>
      <c r="J47" s="495"/>
      <c r="K47" s="495"/>
      <c r="L47" s="495"/>
      <c r="M47" s="495"/>
      <c r="N47" s="496"/>
      <c r="O47" s="497"/>
      <c r="P47" s="498"/>
      <c r="Q47" s="498"/>
      <c r="R47" s="498"/>
      <c r="S47" s="498"/>
      <c r="T47" s="498"/>
      <c r="U47" s="498"/>
      <c r="V47" s="498"/>
      <c r="W47" s="498"/>
      <c r="X47" s="498"/>
      <c r="Y47" s="498"/>
      <c r="Z47" s="498"/>
      <c r="AA47" s="498"/>
      <c r="AB47" s="498"/>
      <c r="AC47" s="498"/>
      <c r="AD47" s="498"/>
      <c r="AE47" s="498"/>
      <c r="AF47" s="498"/>
      <c r="AG47" s="499"/>
      <c r="AH47" s="499"/>
      <c r="AI47" s="501"/>
      <c r="AJ47" s="461"/>
    </row>
    <row r="48" spans="1:36">
      <c r="A48" s="1320"/>
      <c r="B48" s="475"/>
      <c r="C48" s="476"/>
      <c r="D48" s="477"/>
      <c r="E48" s="477"/>
      <c r="F48" s="477"/>
      <c r="G48" s="477"/>
      <c r="H48" s="477"/>
      <c r="I48" s="477"/>
      <c r="J48" s="477"/>
      <c r="K48" s="477"/>
      <c r="L48" s="477"/>
      <c r="M48" s="477"/>
      <c r="N48" s="478"/>
      <c r="O48" s="479"/>
      <c r="P48" s="480"/>
      <c r="Q48" s="480"/>
      <c r="R48" s="480"/>
      <c r="S48" s="480"/>
      <c r="T48" s="480"/>
      <c r="U48" s="480"/>
      <c r="V48" s="480"/>
      <c r="W48" s="480"/>
      <c r="X48" s="480"/>
      <c r="Y48" s="480"/>
      <c r="Z48" s="480"/>
      <c r="AA48" s="480"/>
      <c r="AB48" s="480"/>
      <c r="AC48" s="480"/>
      <c r="AD48" s="480"/>
      <c r="AE48" s="480"/>
      <c r="AF48" s="480"/>
      <c r="AG48" s="481"/>
      <c r="AH48" s="481"/>
      <c r="AI48" s="483"/>
      <c r="AJ48" s="461"/>
    </row>
    <row r="49" spans="1:36">
      <c r="A49" s="1320"/>
      <c r="B49" s="475"/>
      <c r="C49" s="476"/>
      <c r="D49" s="477"/>
      <c r="E49" s="477"/>
      <c r="F49" s="477"/>
      <c r="G49" s="477"/>
      <c r="H49" s="477"/>
      <c r="I49" s="477"/>
      <c r="J49" s="477"/>
      <c r="K49" s="477"/>
      <c r="L49" s="477"/>
      <c r="M49" s="477"/>
      <c r="N49" s="478"/>
      <c r="O49" s="479"/>
      <c r="P49" s="480"/>
      <c r="Q49" s="480"/>
      <c r="R49" s="480"/>
      <c r="S49" s="480"/>
      <c r="T49" s="480"/>
      <c r="U49" s="480"/>
      <c r="V49" s="480"/>
      <c r="W49" s="480"/>
      <c r="X49" s="480"/>
      <c r="Y49" s="480"/>
      <c r="Z49" s="480"/>
      <c r="AA49" s="480"/>
      <c r="AB49" s="480"/>
      <c r="AC49" s="480"/>
      <c r="AD49" s="480"/>
      <c r="AE49" s="480"/>
      <c r="AF49" s="480"/>
      <c r="AG49" s="481"/>
      <c r="AH49" s="481"/>
      <c r="AI49" s="483"/>
      <c r="AJ49" s="461"/>
    </row>
    <row r="50" spans="1:36">
      <c r="A50" s="1324"/>
      <c r="B50" s="484"/>
      <c r="C50" s="485"/>
      <c r="D50" s="486"/>
      <c r="E50" s="486"/>
      <c r="F50" s="486"/>
      <c r="G50" s="486"/>
      <c r="H50" s="486"/>
      <c r="I50" s="486"/>
      <c r="J50" s="486"/>
      <c r="K50" s="486"/>
      <c r="L50" s="486"/>
      <c r="M50" s="486"/>
      <c r="N50" s="487"/>
      <c r="O50" s="488"/>
      <c r="P50" s="489"/>
      <c r="Q50" s="489"/>
      <c r="R50" s="489"/>
      <c r="S50" s="489"/>
      <c r="T50" s="489"/>
      <c r="U50" s="489"/>
      <c r="V50" s="489"/>
      <c r="W50" s="489"/>
      <c r="X50" s="489"/>
      <c r="Y50" s="489"/>
      <c r="Z50" s="489"/>
      <c r="AA50" s="489"/>
      <c r="AB50" s="489"/>
      <c r="AC50" s="489"/>
      <c r="AD50" s="489"/>
      <c r="AE50" s="489"/>
      <c r="AF50" s="489"/>
      <c r="AG50" s="490"/>
      <c r="AH50" s="490"/>
      <c r="AI50" s="492"/>
      <c r="AJ50" s="461"/>
    </row>
    <row r="51" spans="1:36">
      <c r="A51" s="1319" t="s">
        <v>615</v>
      </c>
      <c r="B51" s="493"/>
      <c r="C51" s="494"/>
      <c r="D51" s="495"/>
      <c r="E51" s="495"/>
      <c r="F51" s="495"/>
      <c r="G51" s="495"/>
      <c r="H51" s="495"/>
      <c r="I51" s="495"/>
      <c r="J51" s="495"/>
      <c r="K51" s="495"/>
      <c r="L51" s="495"/>
      <c r="M51" s="495"/>
      <c r="N51" s="496"/>
      <c r="O51" s="497"/>
      <c r="P51" s="498"/>
      <c r="Q51" s="498"/>
      <c r="R51" s="498"/>
      <c r="S51" s="498"/>
      <c r="T51" s="498"/>
      <c r="U51" s="498"/>
      <c r="V51" s="498"/>
      <c r="W51" s="498"/>
      <c r="X51" s="498"/>
      <c r="Y51" s="498"/>
      <c r="Z51" s="498"/>
      <c r="AA51" s="498"/>
      <c r="AB51" s="498"/>
      <c r="AC51" s="498"/>
      <c r="AD51" s="498"/>
      <c r="AE51" s="498"/>
      <c r="AF51" s="498"/>
      <c r="AG51" s="499"/>
      <c r="AH51" s="499"/>
      <c r="AI51" s="501"/>
      <c r="AJ51" s="461"/>
    </row>
    <row r="52" spans="1:36">
      <c r="A52" s="1320"/>
      <c r="B52" s="475"/>
      <c r="C52" s="476"/>
      <c r="D52" s="477"/>
      <c r="E52" s="477"/>
      <c r="F52" s="477"/>
      <c r="G52" s="477"/>
      <c r="H52" s="477"/>
      <c r="I52" s="477"/>
      <c r="J52" s="477"/>
      <c r="K52" s="477"/>
      <c r="L52" s="477"/>
      <c r="M52" s="477"/>
      <c r="N52" s="478"/>
      <c r="O52" s="479"/>
      <c r="P52" s="480"/>
      <c r="Q52" s="480"/>
      <c r="R52" s="480"/>
      <c r="S52" s="480"/>
      <c r="T52" s="480"/>
      <c r="U52" s="480"/>
      <c r="V52" s="480"/>
      <c r="W52" s="480"/>
      <c r="X52" s="480"/>
      <c r="Y52" s="480"/>
      <c r="Z52" s="480"/>
      <c r="AA52" s="480"/>
      <c r="AB52" s="480"/>
      <c r="AC52" s="480"/>
      <c r="AD52" s="480"/>
      <c r="AE52" s="480"/>
      <c r="AF52" s="480"/>
      <c r="AG52" s="481"/>
      <c r="AH52" s="481"/>
      <c r="AI52" s="483"/>
      <c r="AJ52" s="461"/>
    </row>
    <row r="53" spans="1:36">
      <c r="A53" s="1320"/>
      <c r="B53" s="475"/>
      <c r="C53" s="476"/>
      <c r="D53" s="477"/>
      <c r="E53" s="477"/>
      <c r="F53" s="477"/>
      <c r="G53" s="477"/>
      <c r="H53" s="477"/>
      <c r="I53" s="477"/>
      <c r="J53" s="477"/>
      <c r="K53" s="477"/>
      <c r="L53" s="477"/>
      <c r="M53" s="477"/>
      <c r="N53" s="478"/>
      <c r="O53" s="479"/>
      <c r="P53" s="480"/>
      <c r="Q53" s="480"/>
      <c r="R53" s="480"/>
      <c r="S53" s="480"/>
      <c r="T53" s="480"/>
      <c r="U53" s="480"/>
      <c r="V53" s="480"/>
      <c r="W53" s="480"/>
      <c r="X53" s="480"/>
      <c r="Y53" s="480"/>
      <c r="Z53" s="480"/>
      <c r="AA53" s="480"/>
      <c r="AB53" s="480"/>
      <c r="AC53" s="480"/>
      <c r="AD53" s="480"/>
      <c r="AE53" s="480"/>
      <c r="AF53" s="480"/>
      <c r="AG53" s="481"/>
      <c r="AH53" s="481"/>
      <c r="AI53" s="483"/>
      <c r="AJ53" s="461"/>
    </row>
    <row r="54" spans="1:36">
      <c r="A54" s="1324"/>
      <c r="B54" s="484"/>
      <c r="C54" s="485"/>
      <c r="D54" s="486"/>
      <c r="E54" s="486"/>
      <c r="F54" s="486"/>
      <c r="G54" s="486"/>
      <c r="H54" s="486"/>
      <c r="I54" s="486"/>
      <c r="J54" s="486"/>
      <c r="K54" s="486"/>
      <c r="L54" s="486"/>
      <c r="M54" s="486"/>
      <c r="N54" s="487"/>
      <c r="O54" s="488"/>
      <c r="P54" s="489"/>
      <c r="Q54" s="489"/>
      <c r="R54" s="489"/>
      <c r="S54" s="489"/>
      <c r="T54" s="489"/>
      <c r="U54" s="489"/>
      <c r="V54" s="489"/>
      <c r="W54" s="489"/>
      <c r="X54" s="489"/>
      <c r="Y54" s="489"/>
      <c r="Z54" s="489"/>
      <c r="AA54" s="489"/>
      <c r="AB54" s="489"/>
      <c r="AC54" s="489"/>
      <c r="AD54" s="489"/>
      <c r="AE54" s="489"/>
      <c r="AF54" s="489"/>
      <c r="AG54" s="490"/>
      <c r="AH54" s="490"/>
      <c r="AI54" s="492"/>
      <c r="AJ54" s="461"/>
    </row>
    <row r="55" spans="1:36">
      <c r="A55" s="1319" t="s">
        <v>616</v>
      </c>
      <c r="B55" s="493"/>
      <c r="C55" s="494"/>
      <c r="D55" s="495"/>
      <c r="E55" s="495"/>
      <c r="F55" s="495"/>
      <c r="G55" s="495"/>
      <c r="H55" s="495"/>
      <c r="I55" s="495"/>
      <c r="J55" s="495"/>
      <c r="K55" s="495"/>
      <c r="L55" s="495"/>
      <c r="M55" s="495"/>
      <c r="N55" s="496"/>
      <c r="O55" s="497"/>
      <c r="P55" s="498"/>
      <c r="Q55" s="498"/>
      <c r="R55" s="498"/>
      <c r="S55" s="498"/>
      <c r="T55" s="498"/>
      <c r="U55" s="498"/>
      <c r="V55" s="498"/>
      <c r="W55" s="498"/>
      <c r="X55" s="498"/>
      <c r="Y55" s="498"/>
      <c r="Z55" s="498"/>
      <c r="AA55" s="498"/>
      <c r="AB55" s="498"/>
      <c r="AC55" s="498"/>
      <c r="AD55" s="498"/>
      <c r="AE55" s="498"/>
      <c r="AF55" s="498"/>
      <c r="AG55" s="499"/>
      <c r="AH55" s="499"/>
      <c r="AI55" s="501"/>
      <c r="AJ55" s="461"/>
    </row>
    <row r="56" spans="1:36">
      <c r="A56" s="1320"/>
      <c r="B56" s="475"/>
      <c r="C56" s="476"/>
      <c r="D56" s="477"/>
      <c r="E56" s="477"/>
      <c r="F56" s="477"/>
      <c r="G56" s="477"/>
      <c r="H56" s="477"/>
      <c r="I56" s="477"/>
      <c r="J56" s="477"/>
      <c r="K56" s="477"/>
      <c r="L56" s="477"/>
      <c r="M56" s="477"/>
      <c r="N56" s="478"/>
      <c r="O56" s="479"/>
      <c r="P56" s="480"/>
      <c r="Q56" s="480"/>
      <c r="R56" s="480"/>
      <c r="S56" s="480"/>
      <c r="T56" s="480"/>
      <c r="U56" s="480"/>
      <c r="V56" s="480"/>
      <c r="W56" s="480"/>
      <c r="X56" s="480"/>
      <c r="Y56" s="480"/>
      <c r="Z56" s="480"/>
      <c r="AA56" s="480"/>
      <c r="AB56" s="480"/>
      <c r="AC56" s="480"/>
      <c r="AD56" s="480"/>
      <c r="AE56" s="480"/>
      <c r="AF56" s="480"/>
      <c r="AG56" s="481"/>
      <c r="AH56" s="481"/>
      <c r="AI56" s="483"/>
      <c r="AJ56" s="461"/>
    </row>
    <row r="57" spans="1:36">
      <c r="A57" s="1320"/>
      <c r="B57" s="475"/>
      <c r="C57" s="476"/>
      <c r="D57" s="477"/>
      <c r="E57" s="477"/>
      <c r="F57" s="477"/>
      <c r="G57" s="477"/>
      <c r="H57" s="477"/>
      <c r="I57" s="477"/>
      <c r="J57" s="477"/>
      <c r="K57" s="477"/>
      <c r="L57" s="477"/>
      <c r="M57" s="477"/>
      <c r="N57" s="478"/>
      <c r="O57" s="479"/>
      <c r="P57" s="480"/>
      <c r="Q57" s="480"/>
      <c r="R57" s="480"/>
      <c r="S57" s="480"/>
      <c r="T57" s="480"/>
      <c r="U57" s="480"/>
      <c r="V57" s="480"/>
      <c r="W57" s="480"/>
      <c r="X57" s="480"/>
      <c r="Y57" s="480"/>
      <c r="Z57" s="480"/>
      <c r="AA57" s="480"/>
      <c r="AB57" s="480"/>
      <c r="AC57" s="480"/>
      <c r="AD57" s="480"/>
      <c r="AE57" s="480"/>
      <c r="AF57" s="480"/>
      <c r="AG57" s="481"/>
      <c r="AH57" s="481"/>
      <c r="AI57" s="483"/>
      <c r="AJ57" s="461"/>
    </row>
    <row r="58" spans="1:36">
      <c r="A58" s="1324"/>
      <c r="B58" s="502"/>
      <c r="C58" s="503"/>
      <c r="D58" s="504"/>
      <c r="E58" s="504"/>
      <c r="F58" s="504"/>
      <c r="G58" s="504"/>
      <c r="H58" s="504"/>
      <c r="I58" s="504"/>
      <c r="J58" s="504"/>
      <c r="K58" s="504"/>
      <c r="L58" s="504"/>
      <c r="M58" s="504"/>
      <c r="N58" s="505"/>
      <c r="O58" s="506"/>
      <c r="P58" s="507"/>
      <c r="Q58" s="507"/>
      <c r="R58" s="507"/>
      <c r="S58" s="507"/>
      <c r="T58" s="507"/>
      <c r="U58" s="507"/>
      <c r="V58" s="507"/>
      <c r="W58" s="507"/>
      <c r="X58" s="507"/>
      <c r="Y58" s="507"/>
      <c r="Z58" s="507"/>
      <c r="AA58" s="507"/>
      <c r="AB58" s="507"/>
      <c r="AC58" s="507"/>
      <c r="AD58" s="507"/>
      <c r="AE58" s="507"/>
      <c r="AF58" s="507"/>
      <c r="AG58" s="508"/>
      <c r="AH58" s="508"/>
      <c r="AI58" s="510"/>
      <c r="AJ58" s="461"/>
    </row>
    <row r="59" spans="1:36">
      <c r="A59" s="1319" t="s">
        <v>617</v>
      </c>
      <c r="B59" s="493"/>
      <c r="C59" s="494"/>
      <c r="D59" s="495"/>
      <c r="E59" s="495"/>
      <c r="F59" s="495"/>
      <c r="G59" s="495"/>
      <c r="H59" s="495"/>
      <c r="I59" s="495"/>
      <c r="J59" s="495"/>
      <c r="K59" s="495"/>
      <c r="L59" s="495"/>
      <c r="M59" s="495"/>
      <c r="N59" s="496"/>
      <c r="O59" s="497"/>
      <c r="P59" s="498"/>
      <c r="Q59" s="498"/>
      <c r="R59" s="498"/>
      <c r="S59" s="498"/>
      <c r="T59" s="498"/>
      <c r="U59" s="498"/>
      <c r="V59" s="498"/>
      <c r="W59" s="498"/>
      <c r="X59" s="498"/>
      <c r="Y59" s="498"/>
      <c r="Z59" s="498"/>
      <c r="AA59" s="498"/>
      <c r="AB59" s="498"/>
      <c r="AC59" s="498"/>
      <c r="AD59" s="498"/>
      <c r="AE59" s="498"/>
      <c r="AF59" s="498"/>
      <c r="AG59" s="499"/>
      <c r="AH59" s="499"/>
      <c r="AI59" s="501"/>
      <c r="AJ59" s="461"/>
    </row>
    <row r="60" spans="1:36">
      <c r="A60" s="1320"/>
      <c r="B60" s="475"/>
      <c r="C60" s="476"/>
      <c r="D60" s="477"/>
      <c r="E60" s="477"/>
      <c r="F60" s="477"/>
      <c r="G60" s="477"/>
      <c r="H60" s="477"/>
      <c r="I60" s="477"/>
      <c r="J60" s="477"/>
      <c r="K60" s="477"/>
      <c r="L60" s="477"/>
      <c r="M60" s="477"/>
      <c r="N60" s="478"/>
      <c r="O60" s="479"/>
      <c r="P60" s="480"/>
      <c r="Q60" s="480"/>
      <c r="R60" s="480"/>
      <c r="S60" s="480"/>
      <c r="T60" s="480"/>
      <c r="U60" s="480"/>
      <c r="V60" s="480"/>
      <c r="W60" s="480"/>
      <c r="X60" s="480"/>
      <c r="Y60" s="480"/>
      <c r="Z60" s="480"/>
      <c r="AA60" s="480"/>
      <c r="AB60" s="480"/>
      <c r="AC60" s="480"/>
      <c r="AD60" s="480"/>
      <c r="AE60" s="480"/>
      <c r="AF60" s="480"/>
      <c r="AG60" s="481"/>
      <c r="AH60" s="481"/>
      <c r="AI60" s="483"/>
      <c r="AJ60" s="461"/>
    </row>
    <row r="61" spans="1:36">
      <c r="A61" s="1320"/>
      <c r="B61" s="475"/>
      <c r="C61" s="476"/>
      <c r="D61" s="477"/>
      <c r="E61" s="477"/>
      <c r="F61" s="477"/>
      <c r="G61" s="477"/>
      <c r="H61" s="477"/>
      <c r="I61" s="477"/>
      <c r="J61" s="477"/>
      <c r="K61" s="477"/>
      <c r="L61" s="477"/>
      <c r="M61" s="477"/>
      <c r="N61" s="478"/>
      <c r="O61" s="479"/>
      <c r="P61" s="480"/>
      <c r="Q61" s="480"/>
      <c r="R61" s="480"/>
      <c r="S61" s="480"/>
      <c r="T61" s="480"/>
      <c r="U61" s="480"/>
      <c r="V61" s="480"/>
      <c r="W61" s="480"/>
      <c r="X61" s="480"/>
      <c r="Y61" s="480"/>
      <c r="Z61" s="480"/>
      <c r="AA61" s="480"/>
      <c r="AB61" s="480"/>
      <c r="AC61" s="480"/>
      <c r="AD61" s="480"/>
      <c r="AE61" s="480"/>
      <c r="AF61" s="480"/>
      <c r="AG61" s="481"/>
      <c r="AH61" s="481"/>
      <c r="AI61" s="483"/>
      <c r="AJ61" s="461"/>
    </row>
    <row r="62" spans="1:36">
      <c r="A62" s="1324"/>
      <c r="B62" s="502"/>
      <c r="C62" s="503"/>
      <c r="D62" s="504"/>
      <c r="E62" s="504"/>
      <c r="F62" s="504"/>
      <c r="G62" s="504"/>
      <c r="H62" s="504"/>
      <c r="I62" s="504"/>
      <c r="J62" s="504"/>
      <c r="K62" s="504"/>
      <c r="L62" s="504"/>
      <c r="M62" s="504"/>
      <c r="N62" s="505"/>
      <c r="O62" s="506"/>
      <c r="P62" s="507"/>
      <c r="Q62" s="507"/>
      <c r="R62" s="507"/>
      <c r="S62" s="507"/>
      <c r="T62" s="507"/>
      <c r="U62" s="507"/>
      <c r="V62" s="507"/>
      <c r="W62" s="507"/>
      <c r="X62" s="507"/>
      <c r="Y62" s="507"/>
      <c r="Z62" s="507"/>
      <c r="AA62" s="507"/>
      <c r="AB62" s="507"/>
      <c r="AC62" s="507"/>
      <c r="AD62" s="507"/>
      <c r="AE62" s="507"/>
      <c r="AF62" s="507"/>
      <c r="AG62" s="508"/>
      <c r="AH62" s="508"/>
      <c r="AI62" s="510"/>
      <c r="AJ62" s="461"/>
    </row>
    <row r="63" spans="1:36">
      <c r="A63" s="1319" t="s">
        <v>610</v>
      </c>
      <c r="B63" s="493"/>
      <c r="C63" s="494"/>
      <c r="D63" s="495"/>
      <c r="E63" s="495"/>
      <c r="F63" s="495"/>
      <c r="G63" s="495"/>
      <c r="H63" s="495"/>
      <c r="I63" s="495"/>
      <c r="J63" s="495"/>
      <c r="K63" s="495"/>
      <c r="L63" s="495"/>
      <c r="M63" s="495"/>
      <c r="N63" s="496"/>
      <c r="O63" s="497"/>
      <c r="P63" s="498"/>
      <c r="Q63" s="498"/>
      <c r="R63" s="498"/>
      <c r="S63" s="498"/>
      <c r="T63" s="498"/>
      <c r="U63" s="498"/>
      <c r="V63" s="498"/>
      <c r="W63" s="498"/>
      <c r="X63" s="498"/>
      <c r="Y63" s="498"/>
      <c r="Z63" s="498"/>
      <c r="AA63" s="498"/>
      <c r="AB63" s="498"/>
      <c r="AC63" s="498"/>
      <c r="AD63" s="498"/>
      <c r="AE63" s="498"/>
      <c r="AF63" s="498"/>
      <c r="AG63" s="499"/>
      <c r="AH63" s="499"/>
      <c r="AI63" s="501"/>
      <c r="AJ63" s="461"/>
    </row>
    <row r="64" spans="1:36">
      <c r="A64" s="1320"/>
      <c r="B64" s="475"/>
      <c r="C64" s="476"/>
      <c r="D64" s="477"/>
      <c r="E64" s="477"/>
      <c r="F64" s="477"/>
      <c r="G64" s="477"/>
      <c r="H64" s="477"/>
      <c r="I64" s="477"/>
      <c r="J64" s="477"/>
      <c r="K64" s="477"/>
      <c r="L64" s="477"/>
      <c r="M64" s="477"/>
      <c r="N64" s="478"/>
      <c r="O64" s="479"/>
      <c r="P64" s="480"/>
      <c r="Q64" s="480"/>
      <c r="R64" s="480"/>
      <c r="S64" s="480"/>
      <c r="T64" s="480"/>
      <c r="U64" s="480"/>
      <c r="V64" s="480"/>
      <c r="W64" s="480"/>
      <c r="X64" s="480"/>
      <c r="Y64" s="480"/>
      <c r="Z64" s="480"/>
      <c r="AA64" s="480"/>
      <c r="AB64" s="480"/>
      <c r="AC64" s="480"/>
      <c r="AD64" s="480"/>
      <c r="AE64" s="480"/>
      <c r="AF64" s="480"/>
      <c r="AG64" s="481"/>
      <c r="AH64" s="481"/>
      <c r="AI64" s="483"/>
      <c r="AJ64" s="461"/>
    </row>
    <row r="65" spans="1:36">
      <c r="A65" s="1320"/>
      <c r="B65" s="475"/>
      <c r="C65" s="476"/>
      <c r="D65" s="477"/>
      <c r="E65" s="477"/>
      <c r="F65" s="477"/>
      <c r="G65" s="477"/>
      <c r="H65" s="477"/>
      <c r="I65" s="477"/>
      <c r="J65" s="477"/>
      <c r="K65" s="477"/>
      <c r="L65" s="477"/>
      <c r="M65" s="477"/>
      <c r="N65" s="478"/>
      <c r="O65" s="479"/>
      <c r="P65" s="480"/>
      <c r="Q65" s="480"/>
      <c r="R65" s="480"/>
      <c r="S65" s="480"/>
      <c r="T65" s="480"/>
      <c r="U65" s="480"/>
      <c r="V65" s="480"/>
      <c r="W65" s="480"/>
      <c r="X65" s="480"/>
      <c r="Y65" s="480"/>
      <c r="Z65" s="480"/>
      <c r="AA65" s="480"/>
      <c r="AB65" s="480"/>
      <c r="AC65" s="480"/>
      <c r="AD65" s="480"/>
      <c r="AE65" s="480"/>
      <c r="AF65" s="480"/>
      <c r="AG65" s="481"/>
      <c r="AH65" s="481"/>
      <c r="AI65" s="483"/>
      <c r="AJ65" s="461"/>
    </row>
    <row r="66" spans="1:36">
      <c r="A66" s="1320"/>
      <c r="B66" s="515"/>
      <c r="C66" s="516"/>
      <c r="D66" s="517"/>
      <c r="E66" s="517"/>
      <c r="F66" s="517"/>
      <c r="G66" s="517"/>
      <c r="H66" s="517"/>
      <c r="I66" s="517"/>
      <c r="J66" s="517"/>
      <c r="K66" s="517"/>
      <c r="L66" s="517"/>
      <c r="M66" s="517"/>
      <c r="N66" s="518"/>
      <c r="O66" s="519"/>
      <c r="P66" s="520"/>
      <c r="Q66" s="520"/>
      <c r="R66" s="520"/>
      <c r="S66" s="520"/>
      <c r="T66" s="520"/>
      <c r="U66" s="520"/>
      <c r="V66" s="520"/>
      <c r="W66" s="520"/>
      <c r="X66" s="520"/>
      <c r="Y66" s="520"/>
      <c r="Z66" s="520"/>
      <c r="AA66" s="520"/>
      <c r="AB66" s="520"/>
      <c r="AC66" s="520"/>
      <c r="AD66" s="520"/>
      <c r="AE66" s="520"/>
      <c r="AF66" s="520"/>
      <c r="AG66" s="521"/>
      <c r="AH66" s="521"/>
      <c r="AI66" s="522"/>
      <c r="AJ66" s="461"/>
    </row>
    <row r="67" spans="1:36" ht="14.25" thickBot="1">
      <c r="A67" s="1334" t="s">
        <v>630</v>
      </c>
      <c r="B67" s="1335"/>
      <c r="C67" s="527"/>
      <c r="D67" s="528"/>
      <c r="E67" s="528"/>
      <c r="F67" s="528"/>
      <c r="G67" s="528"/>
      <c r="H67" s="528"/>
      <c r="I67" s="528"/>
      <c r="J67" s="528"/>
      <c r="K67" s="528"/>
      <c r="L67" s="528"/>
      <c r="M67" s="528"/>
      <c r="N67" s="529"/>
      <c r="O67" s="524"/>
      <c r="P67" s="523"/>
      <c r="Q67" s="523"/>
      <c r="R67" s="523"/>
      <c r="S67" s="523"/>
      <c r="T67" s="523"/>
      <c r="U67" s="523"/>
      <c r="V67" s="523"/>
      <c r="W67" s="523"/>
      <c r="X67" s="523"/>
      <c r="Y67" s="523"/>
      <c r="Z67" s="523"/>
      <c r="AA67" s="523"/>
      <c r="AB67" s="523"/>
      <c r="AC67" s="523"/>
      <c r="AD67" s="523"/>
      <c r="AE67" s="523"/>
      <c r="AF67" s="523"/>
      <c r="AG67" s="523"/>
      <c r="AH67" s="525"/>
      <c r="AI67" s="526"/>
      <c r="AJ67" s="461"/>
    </row>
    <row r="68" spans="1:36" ht="14.25" thickBot="1">
      <c r="A68" s="1325" t="s">
        <v>952</v>
      </c>
      <c r="B68" s="1326"/>
      <c r="C68" s="1326"/>
      <c r="D68" s="1326"/>
      <c r="E68" s="1326"/>
      <c r="F68" s="1326"/>
      <c r="G68" s="1326"/>
      <c r="H68" s="1326"/>
      <c r="I68" s="1326"/>
      <c r="J68" s="1326"/>
      <c r="K68" s="1326"/>
      <c r="L68" s="1326"/>
      <c r="M68" s="1326"/>
      <c r="N68" s="1326"/>
      <c r="O68" s="1326"/>
      <c r="P68" s="1326"/>
      <c r="Q68" s="1326"/>
      <c r="R68" s="1326"/>
      <c r="S68" s="1326"/>
      <c r="T68" s="1326"/>
      <c r="U68" s="1326"/>
      <c r="V68" s="1326"/>
      <c r="W68" s="1326"/>
      <c r="X68" s="1326"/>
      <c r="Y68" s="1326"/>
      <c r="Z68" s="1326"/>
      <c r="AA68" s="1326"/>
      <c r="AB68" s="1326"/>
      <c r="AC68" s="1326"/>
      <c r="AD68" s="1326"/>
      <c r="AE68" s="1326"/>
      <c r="AF68" s="1326"/>
      <c r="AG68" s="1326"/>
      <c r="AH68" s="1326"/>
      <c r="AI68" s="1327"/>
      <c r="AJ68" s="463"/>
    </row>
    <row r="69" spans="1:36">
      <c r="A69" s="1320" t="s">
        <v>606</v>
      </c>
      <c r="B69" s="466"/>
      <c r="C69" s="467"/>
      <c r="D69" s="468"/>
      <c r="E69" s="468"/>
      <c r="F69" s="468"/>
      <c r="G69" s="468"/>
      <c r="H69" s="468"/>
      <c r="I69" s="468"/>
      <c r="J69" s="468"/>
      <c r="K69" s="468"/>
      <c r="L69" s="468"/>
      <c r="M69" s="468"/>
      <c r="N69" s="469"/>
      <c r="O69" s="470"/>
      <c r="P69" s="471"/>
      <c r="Q69" s="471"/>
      <c r="R69" s="471"/>
      <c r="S69" s="471"/>
      <c r="T69" s="471"/>
      <c r="U69" s="471"/>
      <c r="V69" s="471"/>
      <c r="W69" s="471"/>
      <c r="X69" s="471"/>
      <c r="Y69" s="471"/>
      <c r="Z69" s="471"/>
      <c r="AA69" s="471"/>
      <c r="AB69" s="471"/>
      <c r="AC69" s="471"/>
      <c r="AD69" s="471"/>
      <c r="AE69" s="471"/>
      <c r="AF69" s="471"/>
      <c r="AG69" s="472"/>
      <c r="AH69" s="473"/>
      <c r="AI69" s="474"/>
      <c r="AJ69" s="461"/>
    </row>
    <row r="70" spans="1:36">
      <c r="A70" s="1320"/>
      <c r="B70" s="475"/>
      <c r="C70" s="476"/>
      <c r="D70" s="477"/>
      <c r="E70" s="477"/>
      <c r="F70" s="477"/>
      <c r="G70" s="477"/>
      <c r="H70" s="477"/>
      <c r="I70" s="477"/>
      <c r="J70" s="477"/>
      <c r="K70" s="477"/>
      <c r="L70" s="477"/>
      <c r="M70" s="477"/>
      <c r="N70" s="478"/>
      <c r="O70" s="479"/>
      <c r="P70" s="480"/>
      <c r="Q70" s="480"/>
      <c r="R70" s="480"/>
      <c r="S70" s="480"/>
      <c r="T70" s="480"/>
      <c r="U70" s="480"/>
      <c r="V70" s="480"/>
      <c r="W70" s="480"/>
      <c r="X70" s="480"/>
      <c r="Y70" s="480"/>
      <c r="Z70" s="480"/>
      <c r="AA70" s="480"/>
      <c r="AB70" s="480"/>
      <c r="AC70" s="480"/>
      <c r="AD70" s="480"/>
      <c r="AE70" s="480"/>
      <c r="AF70" s="480"/>
      <c r="AG70" s="481"/>
      <c r="AH70" s="482"/>
      <c r="AI70" s="483"/>
      <c r="AJ70" s="461"/>
    </row>
    <row r="71" spans="1:36">
      <c r="A71" s="1320"/>
      <c r="B71" s="475"/>
      <c r="C71" s="476"/>
      <c r="D71" s="477"/>
      <c r="E71" s="477"/>
      <c r="F71" s="477"/>
      <c r="G71" s="477"/>
      <c r="H71" s="477"/>
      <c r="I71" s="477"/>
      <c r="J71" s="477"/>
      <c r="K71" s="477"/>
      <c r="L71" s="477"/>
      <c r="M71" s="477"/>
      <c r="N71" s="478"/>
      <c r="O71" s="479"/>
      <c r="P71" s="480"/>
      <c r="Q71" s="480"/>
      <c r="R71" s="480"/>
      <c r="S71" s="480"/>
      <c r="T71" s="480"/>
      <c r="U71" s="480"/>
      <c r="V71" s="480"/>
      <c r="W71" s="480"/>
      <c r="X71" s="480"/>
      <c r="Y71" s="480"/>
      <c r="Z71" s="480"/>
      <c r="AA71" s="480"/>
      <c r="AB71" s="480"/>
      <c r="AC71" s="480"/>
      <c r="AD71" s="480"/>
      <c r="AE71" s="480"/>
      <c r="AF71" s="480"/>
      <c r="AG71" s="481"/>
      <c r="AH71" s="482"/>
      <c r="AI71" s="483"/>
      <c r="AJ71" s="461"/>
    </row>
    <row r="72" spans="1:36">
      <c r="A72" s="1324"/>
      <c r="B72" s="484"/>
      <c r="C72" s="485"/>
      <c r="D72" s="486"/>
      <c r="E72" s="486"/>
      <c r="F72" s="486"/>
      <c r="G72" s="486"/>
      <c r="H72" s="486"/>
      <c r="I72" s="486"/>
      <c r="J72" s="486"/>
      <c r="K72" s="486"/>
      <c r="L72" s="486"/>
      <c r="M72" s="486"/>
      <c r="N72" s="487"/>
      <c r="O72" s="488"/>
      <c r="P72" s="489"/>
      <c r="Q72" s="489"/>
      <c r="R72" s="489"/>
      <c r="S72" s="489"/>
      <c r="T72" s="489"/>
      <c r="U72" s="489"/>
      <c r="V72" s="489"/>
      <c r="W72" s="489"/>
      <c r="X72" s="489"/>
      <c r="Y72" s="489"/>
      <c r="Z72" s="489"/>
      <c r="AA72" s="489"/>
      <c r="AB72" s="489"/>
      <c r="AC72" s="489"/>
      <c r="AD72" s="489"/>
      <c r="AE72" s="489"/>
      <c r="AF72" s="489"/>
      <c r="AG72" s="490"/>
      <c r="AH72" s="491"/>
      <c r="AI72" s="492"/>
      <c r="AJ72" s="461"/>
    </row>
    <row r="73" spans="1:36">
      <c r="A73" s="1321" t="s">
        <v>611</v>
      </c>
      <c r="B73" s="493"/>
      <c r="C73" s="494"/>
      <c r="D73" s="495"/>
      <c r="E73" s="495"/>
      <c r="F73" s="495"/>
      <c r="G73" s="495"/>
      <c r="H73" s="495"/>
      <c r="I73" s="495"/>
      <c r="J73" s="495"/>
      <c r="K73" s="495"/>
      <c r="L73" s="495"/>
      <c r="M73" s="495"/>
      <c r="N73" s="496"/>
      <c r="O73" s="497"/>
      <c r="P73" s="498"/>
      <c r="Q73" s="498"/>
      <c r="R73" s="498"/>
      <c r="S73" s="498"/>
      <c r="T73" s="498"/>
      <c r="U73" s="498"/>
      <c r="V73" s="498"/>
      <c r="W73" s="498"/>
      <c r="X73" s="498"/>
      <c r="Y73" s="498"/>
      <c r="Z73" s="498"/>
      <c r="AA73" s="498"/>
      <c r="AB73" s="498"/>
      <c r="AC73" s="498"/>
      <c r="AD73" s="498"/>
      <c r="AE73" s="498"/>
      <c r="AF73" s="498"/>
      <c r="AG73" s="499"/>
      <c r="AH73" s="500"/>
      <c r="AI73" s="501"/>
      <c r="AJ73" s="461"/>
    </row>
    <row r="74" spans="1:36">
      <c r="A74" s="1322"/>
      <c r="B74" s="475"/>
      <c r="C74" s="476"/>
      <c r="D74" s="477"/>
      <c r="E74" s="477"/>
      <c r="F74" s="477"/>
      <c r="G74" s="477"/>
      <c r="H74" s="477"/>
      <c r="I74" s="477"/>
      <c r="J74" s="477"/>
      <c r="K74" s="477"/>
      <c r="L74" s="477"/>
      <c r="M74" s="477"/>
      <c r="N74" s="478"/>
      <c r="O74" s="479"/>
      <c r="P74" s="480"/>
      <c r="Q74" s="480"/>
      <c r="R74" s="480"/>
      <c r="S74" s="480"/>
      <c r="T74" s="480"/>
      <c r="U74" s="480"/>
      <c r="V74" s="480"/>
      <c r="W74" s="480"/>
      <c r="X74" s="480"/>
      <c r="Y74" s="480"/>
      <c r="Z74" s="480"/>
      <c r="AA74" s="480"/>
      <c r="AB74" s="480"/>
      <c r="AC74" s="480"/>
      <c r="AD74" s="480"/>
      <c r="AE74" s="480"/>
      <c r="AF74" s="480"/>
      <c r="AG74" s="481"/>
      <c r="AH74" s="482"/>
      <c r="AI74" s="483"/>
      <c r="AJ74" s="461"/>
    </row>
    <row r="75" spans="1:36">
      <c r="A75" s="1322"/>
      <c r="B75" s="475"/>
      <c r="C75" s="476"/>
      <c r="D75" s="477"/>
      <c r="E75" s="477"/>
      <c r="F75" s="477"/>
      <c r="G75" s="477"/>
      <c r="H75" s="477"/>
      <c r="I75" s="477"/>
      <c r="J75" s="477"/>
      <c r="K75" s="477"/>
      <c r="L75" s="477"/>
      <c r="M75" s="477"/>
      <c r="N75" s="478"/>
      <c r="O75" s="479"/>
      <c r="P75" s="480"/>
      <c r="Q75" s="480"/>
      <c r="R75" s="480"/>
      <c r="S75" s="480"/>
      <c r="T75" s="480"/>
      <c r="U75" s="480"/>
      <c r="V75" s="480"/>
      <c r="W75" s="480"/>
      <c r="X75" s="480"/>
      <c r="Y75" s="480"/>
      <c r="Z75" s="480"/>
      <c r="AA75" s="480"/>
      <c r="AB75" s="480"/>
      <c r="AC75" s="480"/>
      <c r="AD75" s="480"/>
      <c r="AE75" s="480"/>
      <c r="AF75" s="480"/>
      <c r="AG75" s="481"/>
      <c r="AH75" s="482"/>
      <c r="AI75" s="483"/>
      <c r="AJ75" s="461"/>
    </row>
    <row r="76" spans="1:36">
      <c r="A76" s="1323"/>
      <c r="B76" s="502"/>
      <c r="C76" s="503"/>
      <c r="D76" s="504"/>
      <c r="E76" s="504"/>
      <c r="F76" s="504"/>
      <c r="G76" s="504"/>
      <c r="H76" s="504"/>
      <c r="I76" s="504"/>
      <c r="J76" s="504"/>
      <c r="K76" s="504"/>
      <c r="L76" s="504"/>
      <c r="M76" s="504"/>
      <c r="N76" s="505"/>
      <c r="O76" s="506"/>
      <c r="P76" s="507"/>
      <c r="Q76" s="507"/>
      <c r="R76" s="507"/>
      <c r="S76" s="507"/>
      <c r="T76" s="507"/>
      <c r="U76" s="507"/>
      <c r="V76" s="507"/>
      <c r="W76" s="507"/>
      <c r="X76" s="507"/>
      <c r="Y76" s="507"/>
      <c r="Z76" s="507"/>
      <c r="AA76" s="507"/>
      <c r="AB76" s="507"/>
      <c r="AC76" s="507"/>
      <c r="AD76" s="507"/>
      <c r="AE76" s="507"/>
      <c r="AF76" s="507"/>
      <c r="AG76" s="508"/>
      <c r="AH76" s="509"/>
      <c r="AI76" s="510"/>
      <c r="AJ76" s="461"/>
    </row>
    <row r="77" spans="1:36">
      <c r="A77" s="1321" t="s">
        <v>624</v>
      </c>
      <c r="B77" s="493"/>
      <c r="C77" s="494"/>
      <c r="D77" s="495"/>
      <c r="E77" s="495"/>
      <c r="F77" s="495"/>
      <c r="G77" s="495"/>
      <c r="H77" s="495"/>
      <c r="I77" s="495"/>
      <c r="J77" s="495"/>
      <c r="K77" s="495"/>
      <c r="L77" s="495"/>
      <c r="M77" s="495"/>
      <c r="N77" s="496"/>
      <c r="O77" s="497"/>
      <c r="P77" s="498"/>
      <c r="Q77" s="498"/>
      <c r="R77" s="498"/>
      <c r="S77" s="498"/>
      <c r="T77" s="498"/>
      <c r="U77" s="498"/>
      <c r="V77" s="498"/>
      <c r="W77" s="498"/>
      <c r="X77" s="498"/>
      <c r="Y77" s="498"/>
      <c r="Z77" s="498"/>
      <c r="AA77" s="498"/>
      <c r="AB77" s="498"/>
      <c r="AC77" s="498"/>
      <c r="AD77" s="498"/>
      <c r="AE77" s="498"/>
      <c r="AF77" s="498"/>
      <c r="AG77" s="499"/>
      <c r="AH77" s="500"/>
      <c r="AI77" s="501"/>
      <c r="AJ77" s="461"/>
    </row>
    <row r="78" spans="1:36">
      <c r="A78" s="1322"/>
      <c r="B78" s="475"/>
      <c r="C78" s="476"/>
      <c r="D78" s="477"/>
      <c r="E78" s="477"/>
      <c r="F78" s="477"/>
      <c r="G78" s="477"/>
      <c r="H78" s="477"/>
      <c r="I78" s="477"/>
      <c r="J78" s="477"/>
      <c r="K78" s="477"/>
      <c r="L78" s="477"/>
      <c r="M78" s="477"/>
      <c r="N78" s="478"/>
      <c r="O78" s="479"/>
      <c r="P78" s="480"/>
      <c r="Q78" s="480"/>
      <c r="R78" s="480"/>
      <c r="S78" s="480"/>
      <c r="T78" s="480"/>
      <c r="U78" s="480"/>
      <c r="V78" s="480"/>
      <c r="W78" s="480"/>
      <c r="X78" s="480"/>
      <c r="Y78" s="480"/>
      <c r="Z78" s="480"/>
      <c r="AA78" s="480"/>
      <c r="AB78" s="480"/>
      <c r="AC78" s="480"/>
      <c r="AD78" s="480"/>
      <c r="AE78" s="480"/>
      <c r="AF78" s="480"/>
      <c r="AG78" s="481"/>
      <c r="AH78" s="482"/>
      <c r="AI78" s="483"/>
      <c r="AJ78" s="461"/>
    </row>
    <row r="79" spans="1:36">
      <c r="A79" s="1322"/>
      <c r="B79" s="475"/>
      <c r="C79" s="476"/>
      <c r="D79" s="477"/>
      <c r="E79" s="477"/>
      <c r="F79" s="477"/>
      <c r="G79" s="477"/>
      <c r="H79" s="477"/>
      <c r="I79" s="477"/>
      <c r="J79" s="477"/>
      <c r="K79" s="477"/>
      <c r="L79" s="477"/>
      <c r="M79" s="477"/>
      <c r="N79" s="478"/>
      <c r="O79" s="479"/>
      <c r="P79" s="480"/>
      <c r="Q79" s="480"/>
      <c r="R79" s="480"/>
      <c r="S79" s="480"/>
      <c r="T79" s="480"/>
      <c r="U79" s="480"/>
      <c r="V79" s="480"/>
      <c r="W79" s="480"/>
      <c r="X79" s="480"/>
      <c r="Y79" s="480"/>
      <c r="Z79" s="480"/>
      <c r="AA79" s="480"/>
      <c r="AB79" s="480"/>
      <c r="AC79" s="480"/>
      <c r="AD79" s="480"/>
      <c r="AE79" s="480"/>
      <c r="AF79" s="480"/>
      <c r="AG79" s="481"/>
      <c r="AH79" s="482"/>
      <c r="AI79" s="483"/>
      <c r="AJ79" s="461"/>
    </row>
    <row r="80" spans="1:36">
      <c r="A80" s="1323"/>
      <c r="B80" s="484"/>
      <c r="C80" s="485"/>
      <c r="D80" s="486"/>
      <c r="E80" s="486"/>
      <c r="F80" s="486"/>
      <c r="G80" s="486"/>
      <c r="H80" s="486"/>
      <c r="I80" s="486"/>
      <c r="J80" s="486"/>
      <c r="K80" s="486"/>
      <c r="L80" s="486"/>
      <c r="M80" s="486"/>
      <c r="N80" s="487"/>
      <c r="O80" s="488"/>
      <c r="P80" s="489"/>
      <c r="Q80" s="489"/>
      <c r="R80" s="489"/>
      <c r="S80" s="489"/>
      <c r="T80" s="489"/>
      <c r="U80" s="489"/>
      <c r="V80" s="489"/>
      <c r="W80" s="489"/>
      <c r="X80" s="489"/>
      <c r="Y80" s="489"/>
      <c r="Z80" s="489"/>
      <c r="AA80" s="489"/>
      <c r="AB80" s="489"/>
      <c r="AC80" s="489"/>
      <c r="AD80" s="489"/>
      <c r="AE80" s="489"/>
      <c r="AF80" s="489"/>
      <c r="AG80" s="490"/>
      <c r="AH80" s="491"/>
      <c r="AI80" s="492"/>
      <c r="AJ80" s="461"/>
    </row>
    <row r="81" spans="1:36">
      <c r="A81" s="1321" t="s">
        <v>612</v>
      </c>
      <c r="B81" s="493"/>
      <c r="C81" s="494"/>
      <c r="D81" s="495"/>
      <c r="E81" s="495"/>
      <c r="F81" s="495"/>
      <c r="G81" s="495"/>
      <c r="H81" s="495"/>
      <c r="I81" s="495"/>
      <c r="J81" s="495"/>
      <c r="K81" s="495"/>
      <c r="L81" s="495"/>
      <c r="M81" s="495"/>
      <c r="N81" s="496"/>
      <c r="O81" s="497"/>
      <c r="P81" s="498"/>
      <c r="Q81" s="498"/>
      <c r="R81" s="498"/>
      <c r="S81" s="498"/>
      <c r="T81" s="498"/>
      <c r="U81" s="498"/>
      <c r="V81" s="498"/>
      <c r="W81" s="498"/>
      <c r="X81" s="498"/>
      <c r="Y81" s="498"/>
      <c r="Z81" s="498"/>
      <c r="AA81" s="498"/>
      <c r="AB81" s="498"/>
      <c r="AC81" s="498"/>
      <c r="AD81" s="498"/>
      <c r="AE81" s="498"/>
      <c r="AF81" s="498"/>
      <c r="AG81" s="499"/>
      <c r="AH81" s="500"/>
      <c r="AI81" s="501"/>
      <c r="AJ81" s="461"/>
    </row>
    <row r="82" spans="1:36">
      <c r="A82" s="1322"/>
      <c r="B82" s="475"/>
      <c r="C82" s="476"/>
      <c r="D82" s="477"/>
      <c r="E82" s="477"/>
      <c r="F82" s="477"/>
      <c r="G82" s="477"/>
      <c r="H82" s="477"/>
      <c r="I82" s="477"/>
      <c r="J82" s="477"/>
      <c r="K82" s="477"/>
      <c r="L82" s="477"/>
      <c r="M82" s="477"/>
      <c r="N82" s="478"/>
      <c r="O82" s="479"/>
      <c r="P82" s="480"/>
      <c r="Q82" s="480"/>
      <c r="R82" s="480"/>
      <c r="S82" s="480"/>
      <c r="T82" s="480"/>
      <c r="U82" s="480"/>
      <c r="V82" s="480"/>
      <c r="W82" s="480"/>
      <c r="X82" s="480"/>
      <c r="Y82" s="480"/>
      <c r="Z82" s="480"/>
      <c r="AA82" s="480"/>
      <c r="AB82" s="480"/>
      <c r="AC82" s="480"/>
      <c r="AD82" s="480"/>
      <c r="AE82" s="480"/>
      <c r="AF82" s="480"/>
      <c r="AG82" s="481"/>
      <c r="AH82" s="482"/>
      <c r="AI82" s="483"/>
      <c r="AJ82" s="461"/>
    </row>
    <row r="83" spans="1:36">
      <c r="A83" s="1322"/>
      <c r="B83" s="475"/>
      <c r="C83" s="476"/>
      <c r="D83" s="477"/>
      <c r="E83" s="477"/>
      <c r="F83" s="477"/>
      <c r="G83" s="477"/>
      <c r="H83" s="477"/>
      <c r="I83" s="477"/>
      <c r="J83" s="477"/>
      <c r="K83" s="477"/>
      <c r="L83" s="477"/>
      <c r="M83" s="477"/>
      <c r="N83" s="478"/>
      <c r="O83" s="479"/>
      <c r="P83" s="480"/>
      <c r="Q83" s="480"/>
      <c r="R83" s="480"/>
      <c r="S83" s="480"/>
      <c r="T83" s="480"/>
      <c r="U83" s="480"/>
      <c r="V83" s="480"/>
      <c r="W83" s="480"/>
      <c r="X83" s="480"/>
      <c r="Y83" s="480"/>
      <c r="Z83" s="480"/>
      <c r="AA83" s="480"/>
      <c r="AB83" s="480"/>
      <c r="AC83" s="480"/>
      <c r="AD83" s="480"/>
      <c r="AE83" s="480"/>
      <c r="AF83" s="480"/>
      <c r="AG83" s="481"/>
      <c r="AH83" s="482"/>
      <c r="AI83" s="483"/>
      <c r="AJ83" s="461"/>
    </row>
    <row r="84" spans="1:36">
      <c r="A84" s="1323"/>
      <c r="B84" s="502"/>
      <c r="C84" s="503"/>
      <c r="D84" s="504"/>
      <c r="E84" s="504"/>
      <c r="F84" s="504"/>
      <c r="G84" s="504"/>
      <c r="H84" s="504"/>
      <c r="I84" s="504"/>
      <c r="J84" s="504"/>
      <c r="K84" s="504"/>
      <c r="L84" s="504"/>
      <c r="M84" s="504"/>
      <c r="N84" s="505"/>
      <c r="O84" s="506"/>
      <c r="P84" s="507"/>
      <c r="Q84" s="507"/>
      <c r="R84" s="507"/>
      <c r="S84" s="507"/>
      <c r="T84" s="507"/>
      <c r="U84" s="507"/>
      <c r="V84" s="507"/>
      <c r="W84" s="507"/>
      <c r="X84" s="507"/>
      <c r="Y84" s="507"/>
      <c r="Z84" s="507"/>
      <c r="AA84" s="507"/>
      <c r="AB84" s="507"/>
      <c r="AC84" s="507"/>
      <c r="AD84" s="507"/>
      <c r="AE84" s="507"/>
      <c r="AF84" s="507"/>
      <c r="AG84" s="508"/>
      <c r="AH84" s="509"/>
      <c r="AI84" s="510"/>
      <c r="AJ84" s="461"/>
    </row>
    <row r="85" spans="1:36">
      <c r="A85" s="1321" t="s">
        <v>623</v>
      </c>
      <c r="B85" s="493"/>
      <c r="C85" s="494"/>
      <c r="D85" s="495"/>
      <c r="E85" s="495"/>
      <c r="F85" s="495"/>
      <c r="G85" s="495"/>
      <c r="H85" s="495"/>
      <c r="I85" s="495"/>
      <c r="J85" s="495"/>
      <c r="K85" s="495"/>
      <c r="L85" s="495"/>
      <c r="M85" s="495"/>
      <c r="N85" s="496"/>
      <c r="O85" s="497"/>
      <c r="P85" s="498"/>
      <c r="Q85" s="498"/>
      <c r="R85" s="498"/>
      <c r="S85" s="498"/>
      <c r="T85" s="498"/>
      <c r="U85" s="498"/>
      <c r="V85" s="498"/>
      <c r="W85" s="498"/>
      <c r="X85" s="498"/>
      <c r="Y85" s="498"/>
      <c r="Z85" s="498"/>
      <c r="AA85" s="498"/>
      <c r="AB85" s="498"/>
      <c r="AC85" s="498"/>
      <c r="AD85" s="498"/>
      <c r="AE85" s="498"/>
      <c r="AF85" s="498"/>
      <c r="AG85" s="499"/>
      <c r="AH85" s="500"/>
      <c r="AI85" s="501"/>
      <c r="AJ85" s="461"/>
    </row>
    <row r="86" spans="1:36">
      <c r="A86" s="1322"/>
      <c r="B86" s="475"/>
      <c r="C86" s="476"/>
      <c r="D86" s="477"/>
      <c r="E86" s="477"/>
      <c r="F86" s="477"/>
      <c r="G86" s="477"/>
      <c r="H86" s="477"/>
      <c r="I86" s="477"/>
      <c r="J86" s="477"/>
      <c r="K86" s="477"/>
      <c r="L86" s="477"/>
      <c r="M86" s="477"/>
      <c r="N86" s="478"/>
      <c r="O86" s="479"/>
      <c r="P86" s="480"/>
      <c r="Q86" s="480"/>
      <c r="R86" s="480"/>
      <c r="S86" s="480"/>
      <c r="T86" s="480"/>
      <c r="U86" s="480"/>
      <c r="V86" s="480"/>
      <c r="W86" s="480"/>
      <c r="X86" s="480"/>
      <c r="Y86" s="480"/>
      <c r="Z86" s="480"/>
      <c r="AA86" s="480"/>
      <c r="AB86" s="480"/>
      <c r="AC86" s="480"/>
      <c r="AD86" s="480"/>
      <c r="AE86" s="480"/>
      <c r="AF86" s="480"/>
      <c r="AG86" s="481"/>
      <c r="AH86" s="482"/>
      <c r="AI86" s="483"/>
      <c r="AJ86" s="461"/>
    </row>
    <row r="87" spans="1:36">
      <c r="A87" s="1322"/>
      <c r="B87" s="475"/>
      <c r="C87" s="476"/>
      <c r="D87" s="477"/>
      <c r="E87" s="477"/>
      <c r="F87" s="477"/>
      <c r="G87" s="477"/>
      <c r="H87" s="477"/>
      <c r="I87" s="477"/>
      <c r="J87" s="477"/>
      <c r="K87" s="477"/>
      <c r="L87" s="477"/>
      <c r="M87" s="477"/>
      <c r="N87" s="478"/>
      <c r="O87" s="479"/>
      <c r="P87" s="480"/>
      <c r="Q87" s="480"/>
      <c r="R87" s="480"/>
      <c r="S87" s="480"/>
      <c r="T87" s="480"/>
      <c r="U87" s="480"/>
      <c r="V87" s="480"/>
      <c r="W87" s="480"/>
      <c r="X87" s="480"/>
      <c r="Y87" s="480"/>
      <c r="Z87" s="480"/>
      <c r="AA87" s="480"/>
      <c r="AB87" s="480"/>
      <c r="AC87" s="480"/>
      <c r="AD87" s="480"/>
      <c r="AE87" s="480"/>
      <c r="AF87" s="480"/>
      <c r="AG87" s="481"/>
      <c r="AH87" s="482"/>
      <c r="AI87" s="483"/>
      <c r="AJ87" s="461"/>
    </row>
    <row r="88" spans="1:36">
      <c r="A88" s="1323"/>
      <c r="B88" s="484"/>
      <c r="C88" s="485"/>
      <c r="D88" s="486"/>
      <c r="E88" s="486"/>
      <c r="F88" s="486"/>
      <c r="G88" s="486"/>
      <c r="H88" s="486"/>
      <c r="I88" s="486"/>
      <c r="J88" s="486"/>
      <c r="K88" s="486"/>
      <c r="L88" s="486"/>
      <c r="M88" s="486"/>
      <c r="N88" s="487"/>
      <c r="O88" s="488"/>
      <c r="P88" s="489"/>
      <c r="Q88" s="489"/>
      <c r="R88" s="489"/>
      <c r="S88" s="489"/>
      <c r="T88" s="489"/>
      <c r="U88" s="489"/>
      <c r="V88" s="489"/>
      <c r="W88" s="489"/>
      <c r="X88" s="489"/>
      <c r="Y88" s="489"/>
      <c r="Z88" s="489"/>
      <c r="AA88" s="489"/>
      <c r="AB88" s="489"/>
      <c r="AC88" s="489"/>
      <c r="AD88" s="489"/>
      <c r="AE88" s="489"/>
      <c r="AF88" s="489"/>
      <c r="AG88" s="490"/>
      <c r="AH88" s="491"/>
      <c r="AI88" s="492"/>
      <c r="AJ88" s="461"/>
    </row>
    <row r="89" spans="1:36">
      <c r="A89" s="1319" t="s">
        <v>614</v>
      </c>
      <c r="B89" s="493"/>
      <c r="C89" s="494"/>
      <c r="D89" s="495"/>
      <c r="E89" s="495"/>
      <c r="F89" s="495"/>
      <c r="G89" s="495"/>
      <c r="H89" s="495"/>
      <c r="I89" s="495"/>
      <c r="J89" s="495"/>
      <c r="K89" s="495"/>
      <c r="L89" s="495"/>
      <c r="M89" s="495"/>
      <c r="N89" s="496"/>
      <c r="O89" s="497"/>
      <c r="P89" s="498"/>
      <c r="Q89" s="498"/>
      <c r="R89" s="498"/>
      <c r="S89" s="498"/>
      <c r="T89" s="498"/>
      <c r="U89" s="498"/>
      <c r="V89" s="498"/>
      <c r="W89" s="498"/>
      <c r="X89" s="498"/>
      <c r="Y89" s="498"/>
      <c r="Z89" s="498"/>
      <c r="AA89" s="498"/>
      <c r="AB89" s="498"/>
      <c r="AC89" s="498"/>
      <c r="AD89" s="498"/>
      <c r="AE89" s="498"/>
      <c r="AF89" s="498"/>
      <c r="AG89" s="499"/>
      <c r="AH89" s="499"/>
      <c r="AI89" s="501"/>
      <c r="AJ89" s="461"/>
    </row>
    <row r="90" spans="1:36">
      <c r="A90" s="1320"/>
      <c r="B90" s="475"/>
      <c r="C90" s="476"/>
      <c r="D90" s="477"/>
      <c r="E90" s="477"/>
      <c r="F90" s="477"/>
      <c r="G90" s="477"/>
      <c r="H90" s="477"/>
      <c r="I90" s="477"/>
      <c r="J90" s="477"/>
      <c r="K90" s="477"/>
      <c r="L90" s="477"/>
      <c r="M90" s="477"/>
      <c r="N90" s="478"/>
      <c r="O90" s="479"/>
      <c r="P90" s="480"/>
      <c r="Q90" s="480"/>
      <c r="R90" s="480"/>
      <c r="S90" s="480"/>
      <c r="T90" s="480"/>
      <c r="U90" s="480"/>
      <c r="V90" s="480"/>
      <c r="W90" s="480"/>
      <c r="X90" s="480"/>
      <c r="Y90" s="480"/>
      <c r="Z90" s="480"/>
      <c r="AA90" s="480"/>
      <c r="AB90" s="480"/>
      <c r="AC90" s="480"/>
      <c r="AD90" s="480"/>
      <c r="AE90" s="480"/>
      <c r="AF90" s="480"/>
      <c r="AG90" s="481"/>
      <c r="AH90" s="481"/>
      <c r="AI90" s="483"/>
      <c r="AJ90" s="461"/>
    </row>
    <row r="91" spans="1:36">
      <c r="A91" s="1320"/>
      <c r="B91" s="475"/>
      <c r="C91" s="476"/>
      <c r="D91" s="477"/>
      <c r="E91" s="477"/>
      <c r="F91" s="477"/>
      <c r="G91" s="477"/>
      <c r="H91" s="477"/>
      <c r="I91" s="477"/>
      <c r="J91" s="477"/>
      <c r="K91" s="477"/>
      <c r="L91" s="477"/>
      <c r="M91" s="477"/>
      <c r="N91" s="478"/>
      <c r="O91" s="479"/>
      <c r="P91" s="480"/>
      <c r="Q91" s="480"/>
      <c r="R91" s="480"/>
      <c r="S91" s="480"/>
      <c r="T91" s="480"/>
      <c r="U91" s="480"/>
      <c r="V91" s="480"/>
      <c r="W91" s="480"/>
      <c r="X91" s="480"/>
      <c r="Y91" s="480"/>
      <c r="Z91" s="480"/>
      <c r="AA91" s="480"/>
      <c r="AB91" s="480"/>
      <c r="AC91" s="480"/>
      <c r="AD91" s="480"/>
      <c r="AE91" s="480"/>
      <c r="AF91" s="480"/>
      <c r="AG91" s="481"/>
      <c r="AH91" s="481"/>
      <c r="AI91" s="483"/>
      <c r="AJ91" s="461"/>
    </row>
    <row r="92" spans="1:36">
      <c r="A92" s="1324"/>
      <c r="B92" s="484"/>
      <c r="C92" s="485"/>
      <c r="D92" s="486"/>
      <c r="E92" s="486"/>
      <c r="F92" s="486"/>
      <c r="G92" s="486"/>
      <c r="H92" s="486"/>
      <c r="I92" s="486"/>
      <c r="J92" s="486"/>
      <c r="K92" s="486"/>
      <c r="L92" s="486"/>
      <c r="M92" s="486"/>
      <c r="N92" s="487"/>
      <c r="O92" s="488"/>
      <c r="P92" s="489"/>
      <c r="Q92" s="489"/>
      <c r="R92" s="489"/>
      <c r="S92" s="489"/>
      <c r="T92" s="489"/>
      <c r="U92" s="489"/>
      <c r="V92" s="489"/>
      <c r="W92" s="489"/>
      <c r="X92" s="489"/>
      <c r="Y92" s="489"/>
      <c r="Z92" s="489"/>
      <c r="AA92" s="489"/>
      <c r="AB92" s="489"/>
      <c r="AC92" s="489"/>
      <c r="AD92" s="489"/>
      <c r="AE92" s="489"/>
      <c r="AF92" s="489"/>
      <c r="AG92" s="490"/>
      <c r="AH92" s="490"/>
      <c r="AI92" s="492"/>
      <c r="AJ92" s="461"/>
    </row>
    <row r="93" spans="1:36">
      <c r="A93" s="1319" t="s">
        <v>615</v>
      </c>
      <c r="B93" s="493"/>
      <c r="C93" s="494"/>
      <c r="D93" s="495"/>
      <c r="E93" s="495"/>
      <c r="F93" s="495"/>
      <c r="G93" s="495"/>
      <c r="H93" s="495"/>
      <c r="I93" s="495"/>
      <c r="J93" s="495"/>
      <c r="K93" s="495"/>
      <c r="L93" s="495"/>
      <c r="M93" s="495"/>
      <c r="N93" s="496"/>
      <c r="O93" s="497"/>
      <c r="P93" s="498"/>
      <c r="Q93" s="498"/>
      <c r="R93" s="498"/>
      <c r="S93" s="498"/>
      <c r="T93" s="498"/>
      <c r="U93" s="498"/>
      <c r="V93" s="498"/>
      <c r="W93" s="498"/>
      <c r="X93" s="498"/>
      <c r="Y93" s="498"/>
      <c r="Z93" s="498"/>
      <c r="AA93" s="498"/>
      <c r="AB93" s="498"/>
      <c r="AC93" s="498"/>
      <c r="AD93" s="498"/>
      <c r="AE93" s="498"/>
      <c r="AF93" s="498"/>
      <c r="AG93" s="499"/>
      <c r="AH93" s="499"/>
      <c r="AI93" s="501"/>
      <c r="AJ93" s="461"/>
    </row>
    <row r="94" spans="1:36">
      <c r="A94" s="1320"/>
      <c r="B94" s="475"/>
      <c r="C94" s="476"/>
      <c r="D94" s="477"/>
      <c r="E94" s="477"/>
      <c r="F94" s="477"/>
      <c r="G94" s="477"/>
      <c r="H94" s="477"/>
      <c r="I94" s="477"/>
      <c r="J94" s="477"/>
      <c r="K94" s="477"/>
      <c r="L94" s="477"/>
      <c r="M94" s="477"/>
      <c r="N94" s="478"/>
      <c r="O94" s="479"/>
      <c r="P94" s="480"/>
      <c r="Q94" s="480"/>
      <c r="R94" s="480"/>
      <c r="S94" s="480"/>
      <c r="T94" s="480"/>
      <c r="U94" s="480"/>
      <c r="V94" s="480"/>
      <c r="W94" s="480"/>
      <c r="X94" s="480"/>
      <c r="Y94" s="480"/>
      <c r="Z94" s="480"/>
      <c r="AA94" s="480"/>
      <c r="AB94" s="480"/>
      <c r="AC94" s="480"/>
      <c r="AD94" s="480"/>
      <c r="AE94" s="480"/>
      <c r="AF94" s="480"/>
      <c r="AG94" s="481"/>
      <c r="AH94" s="481"/>
      <c r="AI94" s="483"/>
      <c r="AJ94" s="461"/>
    </row>
    <row r="95" spans="1:36">
      <c r="A95" s="1320"/>
      <c r="B95" s="475"/>
      <c r="C95" s="476"/>
      <c r="D95" s="477"/>
      <c r="E95" s="477"/>
      <c r="F95" s="477"/>
      <c r="G95" s="477"/>
      <c r="H95" s="477"/>
      <c r="I95" s="477"/>
      <c r="J95" s="477"/>
      <c r="K95" s="477"/>
      <c r="L95" s="477"/>
      <c r="M95" s="477"/>
      <c r="N95" s="478"/>
      <c r="O95" s="479"/>
      <c r="P95" s="480"/>
      <c r="Q95" s="480"/>
      <c r="R95" s="480"/>
      <c r="S95" s="480"/>
      <c r="T95" s="480"/>
      <c r="U95" s="480"/>
      <c r="V95" s="480"/>
      <c r="W95" s="480"/>
      <c r="X95" s="480"/>
      <c r="Y95" s="480"/>
      <c r="Z95" s="480"/>
      <c r="AA95" s="480"/>
      <c r="AB95" s="480"/>
      <c r="AC95" s="480"/>
      <c r="AD95" s="480"/>
      <c r="AE95" s="480"/>
      <c r="AF95" s="480"/>
      <c r="AG95" s="481"/>
      <c r="AH95" s="481"/>
      <c r="AI95" s="483"/>
      <c r="AJ95" s="461"/>
    </row>
    <row r="96" spans="1:36">
      <c r="A96" s="1324"/>
      <c r="B96" s="484"/>
      <c r="C96" s="485"/>
      <c r="D96" s="486"/>
      <c r="E96" s="486"/>
      <c r="F96" s="486"/>
      <c r="G96" s="486"/>
      <c r="H96" s="486"/>
      <c r="I96" s="486"/>
      <c r="J96" s="486"/>
      <c r="K96" s="486"/>
      <c r="L96" s="486"/>
      <c r="M96" s="486"/>
      <c r="N96" s="487"/>
      <c r="O96" s="488"/>
      <c r="P96" s="489"/>
      <c r="Q96" s="489"/>
      <c r="R96" s="489"/>
      <c r="S96" s="489"/>
      <c r="T96" s="489"/>
      <c r="U96" s="489"/>
      <c r="V96" s="489"/>
      <c r="W96" s="489"/>
      <c r="X96" s="489"/>
      <c r="Y96" s="489"/>
      <c r="Z96" s="489"/>
      <c r="AA96" s="489"/>
      <c r="AB96" s="489"/>
      <c r="AC96" s="489"/>
      <c r="AD96" s="489"/>
      <c r="AE96" s="489"/>
      <c r="AF96" s="489"/>
      <c r="AG96" s="490"/>
      <c r="AH96" s="490"/>
      <c r="AI96" s="492"/>
      <c r="AJ96" s="461"/>
    </row>
    <row r="97" spans="1:36">
      <c r="A97" s="1319" t="s">
        <v>616</v>
      </c>
      <c r="B97" s="493"/>
      <c r="C97" s="494"/>
      <c r="D97" s="495"/>
      <c r="E97" s="495"/>
      <c r="F97" s="495"/>
      <c r="G97" s="495"/>
      <c r="H97" s="495"/>
      <c r="I97" s="495"/>
      <c r="J97" s="495"/>
      <c r="K97" s="495"/>
      <c r="L97" s="495"/>
      <c r="M97" s="495"/>
      <c r="N97" s="496"/>
      <c r="O97" s="497"/>
      <c r="P97" s="498"/>
      <c r="Q97" s="498"/>
      <c r="R97" s="498"/>
      <c r="S97" s="498"/>
      <c r="T97" s="498"/>
      <c r="U97" s="498"/>
      <c r="V97" s="498"/>
      <c r="W97" s="498"/>
      <c r="X97" s="498"/>
      <c r="Y97" s="498"/>
      <c r="Z97" s="498"/>
      <c r="AA97" s="498"/>
      <c r="AB97" s="498"/>
      <c r="AC97" s="498"/>
      <c r="AD97" s="498"/>
      <c r="AE97" s="498"/>
      <c r="AF97" s="498"/>
      <c r="AG97" s="499"/>
      <c r="AH97" s="499"/>
      <c r="AI97" s="501"/>
      <c r="AJ97" s="461"/>
    </row>
    <row r="98" spans="1:36">
      <c r="A98" s="1320"/>
      <c r="B98" s="475"/>
      <c r="C98" s="476"/>
      <c r="D98" s="477"/>
      <c r="E98" s="477"/>
      <c r="F98" s="477"/>
      <c r="G98" s="477"/>
      <c r="H98" s="477"/>
      <c r="I98" s="477"/>
      <c r="J98" s="477"/>
      <c r="K98" s="477"/>
      <c r="L98" s="477"/>
      <c r="M98" s="477"/>
      <c r="N98" s="478"/>
      <c r="O98" s="479"/>
      <c r="P98" s="480"/>
      <c r="Q98" s="480"/>
      <c r="R98" s="480"/>
      <c r="S98" s="480"/>
      <c r="T98" s="480"/>
      <c r="U98" s="480"/>
      <c r="V98" s="480"/>
      <c r="W98" s="480"/>
      <c r="X98" s="480"/>
      <c r="Y98" s="480"/>
      <c r="Z98" s="480"/>
      <c r="AA98" s="480"/>
      <c r="AB98" s="480"/>
      <c r="AC98" s="480"/>
      <c r="AD98" s="480"/>
      <c r="AE98" s="480"/>
      <c r="AF98" s="480"/>
      <c r="AG98" s="481"/>
      <c r="AH98" s="481"/>
      <c r="AI98" s="483"/>
      <c r="AJ98" s="461"/>
    </row>
    <row r="99" spans="1:36">
      <c r="A99" s="1320"/>
      <c r="B99" s="475"/>
      <c r="C99" s="476"/>
      <c r="D99" s="477"/>
      <c r="E99" s="477"/>
      <c r="F99" s="477"/>
      <c r="G99" s="477"/>
      <c r="H99" s="477"/>
      <c r="I99" s="477"/>
      <c r="J99" s="477"/>
      <c r="K99" s="477"/>
      <c r="L99" s="477"/>
      <c r="M99" s="477"/>
      <c r="N99" s="478"/>
      <c r="O99" s="479"/>
      <c r="P99" s="480"/>
      <c r="Q99" s="480"/>
      <c r="R99" s="480"/>
      <c r="S99" s="480"/>
      <c r="T99" s="480"/>
      <c r="U99" s="480"/>
      <c r="V99" s="480"/>
      <c r="W99" s="480"/>
      <c r="X99" s="480"/>
      <c r="Y99" s="480"/>
      <c r="Z99" s="480"/>
      <c r="AA99" s="480"/>
      <c r="AB99" s="480"/>
      <c r="AC99" s="480"/>
      <c r="AD99" s="480"/>
      <c r="AE99" s="480"/>
      <c r="AF99" s="480"/>
      <c r="AG99" s="481"/>
      <c r="AH99" s="481"/>
      <c r="AI99" s="483"/>
      <c r="AJ99" s="461"/>
    </row>
    <row r="100" spans="1:36">
      <c r="A100" s="1324"/>
      <c r="B100" s="502"/>
      <c r="C100" s="503"/>
      <c r="D100" s="504"/>
      <c r="E100" s="504"/>
      <c r="F100" s="504"/>
      <c r="G100" s="504"/>
      <c r="H100" s="504"/>
      <c r="I100" s="504"/>
      <c r="J100" s="504"/>
      <c r="K100" s="504"/>
      <c r="L100" s="504"/>
      <c r="M100" s="504"/>
      <c r="N100" s="505"/>
      <c r="O100" s="506"/>
      <c r="P100" s="507"/>
      <c r="Q100" s="507"/>
      <c r="R100" s="507"/>
      <c r="S100" s="507"/>
      <c r="T100" s="507"/>
      <c r="U100" s="507"/>
      <c r="V100" s="507"/>
      <c r="W100" s="507"/>
      <c r="X100" s="507"/>
      <c r="Y100" s="507"/>
      <c r="Z100" s="507"/>
      <c r="AA100" s="507"/>
      <c r="AB100" s="507"/>
      <c r="AC100" s="507"/>
      <c r="AD100" s="507"/>
      <c r="AE100" s="507"/>
      <c r="AF100" s="507"/>
      <c r="AG100" s="508"/>
      <c r="AH100" s="508"/>
      <c r="AI100" s="510"/>
      <c r="AJ100" s="461"/>
    </row>
    <row r="101" spans="1:36">
      <c r="A101" s="1319" t="s">
        <v>617</v>
      </c>
      <c r="B101" s="493"/>
      <c r="C101" s="494"/>
      <c r="D101" s="495"/>
      <c r="E101" s="495"/>
      <c r="F101" s="495"/>
      <c r="G101" s="495"/>
      <c r="H101" s="495"/>
      <c r="I101" s="495"/>
      <c r="J101" s="495"/>
      <c r="K101" s="495"/>
      <c r="L101" s="495"/>
      <c r="M101" s="495"/>
      <c r="N101" s="496"/>
      <c r="O101" s="497"/>
      <c r="P101" s="498"/>
      <c r="Q101" s="498"/>
      <c r="R101" s="498"/>
      <c r="S101" s="498"/>
      <c r="T101" s="498"/>
      <c r="U101" s="498"/>
      <c r="V101" s="498"/>
      <c r="W101" s="498"/>
      <c r="X101" s="498"/>
      <c r="Y101" s="498"/>
      <c r="Z101" s="498"/>
      <c r="AA101" s="498"/>
      <c r="AB101" s="498"/>
      <c r="AC101" s="498"/>
      <c r="AD101" s="498"/>
      <c r="AE101" s="498"/>
      <c r="AF101" s="498"/>
      <c r="AG101" s="499"/>
      <c r="AH101" s="499"/>
      <c r="AI101" s="501"/>
      <c r="AJ101" s="461"/>
    </row>
    <row r="102" spans="1:36">
      <c r="A102" s="1320"/>
      <c r="B102" s="475"/>
      <c r="C102" s="476"/>
      <c r="D102" s="477"/>
      <c r="E102" s="477"/>
      <c r="F102" s="477"/>
      <c r="G102" s="477"/>
      <c r="H102" s="477"/>
      <c r="I102" s="477"/>
      <c r="J102" s="477"/>
      <c r="K102" s="477"/>
      <c r="L102" s="477"/>
      <c r="M102" s="477"/>
      <c r="N102" s="478"/>
      <c r="O102" s="479"/>
      <c r="P102" s="480"/>
      <c r="Q102" s="480"/>
      <c r="R102" s="480"/>
      <c r="S102" s="480"/>
      <c r="T102" s="480"/>
      <c r="U102" s="480"/>
      <c r="V102" s="480"/>
      <c r="W102" s="480"/>
      <c r="X102" s="480"/>
      <c r="Y102" s="480"/>
      <c r="Z102" s="480"/>
      <c r="AA102" s="480"/>
      <c r="AB102" s="480"/>
      <c r="AC102" s="480"/>
      <c r="AD102" s="480"/>
      <c r="AE102" s="480"/>
      <c r="AF102" s="480"/>
      <c r="AG102" s="481"/>
      <c r="AH102" s="481"/>
      <c r="AI102" s="483"/>
      <c r="AJ102" s="461"/>
    </row>
    <row r="103" spans="1:36">
      <c r="A103" s="1320"/>
      <c r="B103" s="475"/>
      <c r="C103" s="476"/>
      <c r="D103" s="477"/>
      <c r="E103" s="477"/>
      <c r="F103" s="477"/>
      <c r="G103" s="477"/>
      <c r="H103" s="477"/>
      <c r="I103" s="477"/>
      <c r="J103" s="477"/>
      <c r="K103" s="477"/>
      <c r="L103" s="477"/>
      <c r="M103" s="477"/>
      <c r="N103" s="478"/>
      <c r="O103" s="479"/>
      <c r="P103" s="480"/>
      <c r="Q103" s="480"/>
      <c r="R103" s="480"/>
      <c r="S103" s="480"/>
      <c r="T103" s="480"/>
      <c r="U103" s="480"/>
      <c r="V103" s="480"/>
      <c r="W103" s="480"/>
      <c r="X103" s="480"/>
      <c r="Y103" s="480"/>
      <c r="Z103" s="480"/>
      <c r="AA103" s="480"/>
      <c r="AB103" s="480"/>
      <c r="AC103" s="480"/>
      <c r="AD103" s="480"/>
      <c r="AE103" s="480"/>
      <c r="AF103" s="480"/>
      <c r="AG103" s="481"/>
      <c r="AH103" s="481"/>
      <c r="AI103" s="483"/>
      <c r="AJ103" s="461"/>
    </row>
    <row r="104" spans="1:36">
      <c r="A104" s="1324"/>
      <c r="B104" s="502"/>
      <c r="C104" s="503"/>
      <c r="D104" s="504"/>
      <c r="E104" s="504"/>
      <c r="F104" s="504"/>
      <c r="G104" s="504"/>
      <c r="H104" s="504"/>
      <c r="I104" s="504"/>
      <c r="J104" s="504"/>
      <c r="K104" s="504"/>
      <c r="L104" s="504"/>
      <c r="M104" s="504"/>
      <c r="N104" s="505"/>
      <c r="O104" s="506"/>
      <c r="P104" s="507"/>
      <c r="Q104" s="507"/>
      <c r="R104" s="507"/>
      <c r="S104" s="507"/>
      <c r="T104" s="507"/>
      <c r="U104" s="507"/>
      <c r="V104" s="507"/>
      <c r="W104" s="507"/>
      <c r="X104" s="507"/>
      <c r="Y104" s="507"/>
      <c r="Z104" s="507"/>
      <c r="AA104" s="507"/>
      <c r="AB104" s="507"/>
      <c r="AC104" s="507"/>
      <c r="AD104" s="507"/>
      <c r="AE104" s="507"/>
      <c r="AF104" s="507"/>
      <c r="AG104" s="508"/>
      <c r="AH104" s="508"/>
      <c r="AI104" s="510"/>
      <c r="AJ104" s="461"/>
    </row>
    <row r="105" spans="1:36">
      <c r="A105" s="1319" t="s">
        <v>610</v>
      </c>
      <c r="B105" s="493"/>
      <c r="C105" s="494"/>
      <c r="D105" s="495"/>
      <c r="E105" s="495"/>
      <c r="F105" s="495"/>
      <c r="G105" s="495"/>
      <c r="H105" s="495"/>
      <c r="I105" s="495"/>
      <c r="J105" s="495"/>
      <c r="K105" s="495"/>
      <c r="L105" s="495"/>
      <c r="M105" s="495"/>
      <c r="N105" s="496"/>
      <c r="O105" s="497"/>
      <c r="P105" s="498"/>
      <c r="Q105" s="498"/>
      <c r="R105" s="498"/>
      <c r="S105" s="498"/>
      <c r="T105" s="498"/>
      <c r="U105" s="498"/>
      <c r="V105" s="498"/>
      <c r="W105" s="498"/>
      <c r="X105" s="498"/>
      <c r="Y105" s="498"/>
      <c r="Z105" s="498"/>
      <c r="AA105" s="498"/>
      <c r="AB105" s="498"/>
      <c r="AC105" s="498"/>
      <c r="AD105" s="498"/>
      <c r="AE105" s="498"/>
      <c r="AF105" s="498"/>
      <c r="AG105" s="499"/>
      <c r="AH105" s="499"/>
      <c r="AI105" s="501"/>
      <c r="AJ105" s="461"/>
    </row>
    <row r="106" spans="1:36">
      <c r="A106" s="1320"/>
      <c r="B106" s="475"/>
      <c r="C106" s="476"/>
      <c r="D106" s="477"/>
      <c r="E106" s="477"/>
      <c r="F106" s="477"/>
      <c r="G106" s="477"/>
      <c r="H106" s="477"/>
      <c r="I106" s="477"/>
      <c r="J106" s="477"/>
      <c r="K106" s="477"/>
      <c r="L106" s="477"/>
      <c r="M106" s="477"/>
      <c r="N106" s="478"/>
      <c r="O106" s="479"/>
      <c r="P106" s="480"/>
      <c r="Q106" s="480"/>
      <c r="R106" s="480"/>
      <c r="S106" s="480"/>
      <c r="T106" s="480"/>
      <c r="U106" s="480"/>
      <c r="V106" s="480"/>
      <c r="W106" s="480"/>
      <c r="X106" s="480"/>
      <c r="Y106" s="480"/>
      <c r="Z106" s="480"/>
      <c r="AA106" s="480"/>
      <c r="AB106" s="480"/>
      <c r="AC106" s="480"/>
      <c r="AD106" s="480"/>
      <c r="AE106" s="480"/>
      <c r="AF106" s="480"/>
      <c r="AG106" s="481"/>
      <c r="AH106" s="481"/>
      <c r="AI106" s="483"/>
      <c r="AJ106" s="461"/>
    </row>
    <row r="107" spans="1:36">
      <c r="A107" s="1320"/>
      <c r="B107" s="475"/>
      <c r="C107" s="476"/>
      <c r="D107" s="477"/>
      <c r="E107" s="477"/>
      <c r="F107" s="477"/>
      <c r="G107" s="477"/>
      <c r="H107" s="477"/>
      <c r="I107" s="477"/>
      <c r="J107" s="477"/>
      <c r="K107" s="477"/>
      <c r="L107" s="477"/>
      <c r="M107" s="477"/>
      <c r="N107" s="478"/>
      <c r="O107" s="479"/>
      <c r="P107" s="480"/>
      <c r="Q107" s="480"/>
      <c r="R107" s="480"/>
      <c r="S107" s="480"/>
      <c r="T107" s="480"/>
      <c r="U107" s="480"/>
      <c r="V107" s="480"/>
      <c r="W107" s="480"/>
      <c r="X107" s="480"/>
      <c r="Y107" s="480"/>
      <c r="Z107" s="480"/>
      <c r="AA107" s="480"/>
      <c r="AB107" s="480"/>
      <c r="AC107" s="480"/>
      <c r="AD107" s="480"/>
      <c r="AE107" s="480"/>
      <c r="AF107" s="480"/>
      <c r="AG107" s="481"/>
      <c r="AH107" s="481"/>
      <c r="AI107" s="483"/>
      <c r="AJ107" s="461"/>
    </row>
    <row r="108" spans="1:36">
      <c r="A108" s="1320"/>
      <c r="B108" s="515"/>
      <c r="C108" s="516"/>
      <c r="D108" s="517"/>
      <c r="E108" s="517"/>
      <c r="F108" s="517"/>
      <c r="G108" s="517"/>
      <c r="H108" s="517"/>
      <c r="I108" s="517"/>
      <c r="J108" s="517"/>
      <c r="K108" s="517"/>
      <c r="L108" s="517"/>
      <c r="M108" s="517"/>
      <c r="N108" s="518"/>
      <c r="O108" s="519"/>
      <c r="P108" s="520"/>
      <c r="Q108" s="520"/>
      <c r="R108" s="520"/>
      <c r="S108" s="520"/>
      <c r="T108" s="520"/>
      <c r="U108" s="520"/>
      <c r="V108" s="520"/>
      <c r="W108" s="520"/>
      <c r="X108" s="520"/>
      <c r="Y108" s="520"/>
      <c r="Z108" s="520"/>
      <c r="AA108" s="520"/>
      <c r="AB108" s="520"/>
      <c r="AC108" s="520"/>
      <c r="AD108" s="520"/>
      <c r="AE108" s="520"/>
      <c r="AF108" s="520"/>
      <c r="AG108" s="521"/>
      <c r="AH108" s="521"/>
      <c r="AI108" s="522"/>
      <c r="AJ108" s="461"/>
    </row>
    <row r="109" spans="1:36" ht="14.25" thickBot="1">
      <c r="A109" s="1334" t="s">
        <v>630</v>
      </c>
      <c r="B109" s="1335"/>
      <c r="C109" s="527"/>
      <c r="D109" s="528"/>
      <c r="E109" s="528"/>
      <c r="F109" s="528"/>
      <c r="G109" s="528"/>
      <c r="H109" s="528"/>
      <c r="I109" s="528"/>
      <c r="J109" s="528"/>
      <c r="K109" s="528"/>
      <c r="L109" s="528"/>
      <c r="M109" s="528"/>
      <c r="N109" s="529"/>
      <c r="O109" s="524"/>
      <c r="P109" s="523"/>
      <c r="Q109" s="523"/>
      <c r="R109" s="523"/>
      <c r="S109" s="523"/>
      <c r="T109" s="523"/>
      <c r="U109" s="523"/>
      <c r="V109" s="523"/>
      <c r="W109" s="523"/>
      <c r="X109" s="523"/>
      <c r="Y109" s="523"/>
      <c r="Z109" s="523"/>
      <c r="AA109" s="523"/>
      <c r="AB109" s="523"/>
      <c r="AC109" s="523"/>
      <c r="AD109" s="523"/>
      <c r="AE109" s="523"/>
      <c r="AF109" s="523"/>
      <c r="AG109" s="523"/>
      <c r="AH109" s="525"/>
      <c r="AI109" s="526"/>
      <c r="AJ109" s="461"/>
    </row>
    <row r="110" spans="1:36">
      <c r="A110" s="511" t="s">
        <v>625</v>
      </c>
      <c r="B110" s="511"/>
      <c r="C110" s="511"/>
      <c r="D110" s="511"/>
      <c r="E110" s="512"/>
      <c r="F110" s="512"/>
      <c r="G110" s="512"/>
      <c r="H110" s="512"/>
      <c r="I110" s="512"/>
      <c r="J110" s="512"/>
      <c r="K110" s="512"/>
      <c r="L110" s="512"/>
      <c r="M110" s="512"/>
      <c r="N110" s="512"/>
      <c r="O110" s="512"/>
      <c r="P110" s="512"/>
      <c r="Q110" s="512"/>
      <c r="R110" s="512"/>
      <c r="S110" s="512"/>
      <c r="T110" s="512"/>
      <c r="U110" s="512"/>
      <c r="V110" s="512"/>
      <c r="W110" s="512"/>
      <c r="X110" s="512"/>
      <c r="Y110" s="512"/>
      <c r="Z110" s="512"/>
      <c r="AA110" s="512"/>
      <c r="AB110" s="512"/>
      <c r="AC110" s="512"/>
      <c r="AD110" s="512"/>
      <c r="AE110" s="512"/>
      <c r="AF110" s="512"/>
      <c r="AG110" s="512"/>
      <c r="AH110" s="512"/>
      <c r="AI110" s="511"/>
      <c r="AJ110" s="461"/>
    </row>
    <row r="111" spans="1:36">
      <c r="A111" s="511" t="s">
        <v>626</v>
      </c>
      <c r="B111" s="511"/>
      <c r="C111" s="511"/>
      <c r="D111" s="511"/>
      <c r="E111" s="512"/>
      <c r="F111" s="512"/>
      <c r="G111" s="512"/>
      <c r="H111" s="512"/>
      <c r="I111" s="512"/>
      <c r="J111" s="512"/>
      <c r="K111" s="512"/>
      <c r="L111" s="512"/>
      <c r="M111" s="512"/>
      <c r="N111" s="512"/>
      <c r="O111" s="512"/>
      <c r="P111" s="512"/>
      <c r="Q111" s="512"/>
      <c r="R111" s="512"/>
      <c r="S111" s="512"/>
      <c r="T111" s="512"/>
      <c r="U111" s="512"/>
      <c r="V111" s="512"/>
      <c r="W111" s="512"/>
      <c r="X111" s="512"/>
      <c r="Y111" s="512"/>
      <c r="Z111" s="512"/>
      <c r="AA111" s="512"/>
      <c r="AB111" s="512"/>
      <c r="AC111" s="512"/>
      <c r="AD111" s="512"/>
      <c r="AE111" s="512"/>
      <c r="AF111" s="512"/>
      <c r="AG111" s="512"/>
      <c r="AH111" s="512"/>
      <c r="AI111" s="511"/>
      <c r="AJ111" s="461"/>
    </row>
    <row r="112" spans="1:36">
      <c r="A112" s="511" t="s">
        <v>666</v>
      </c>
      <c r="B112" s="511"/>
      <c r="C112" s="511"/>
      <c r="D112" s="511"/>
      <c r="E112" s="512"/>
      <c r="F112" s="512"/>
      <c r="G112" s="512"/>
      <c r="H112" s="512"/>
      <c r="I112" s="512"/>
      <c r="J112" s="512"/>
      <c r="K112" s="512"/>
      <c r="L112" s="512"/>
      <c r="M112" s="512"/>
      <c r="N112" s="512"/>
      <c r="O112" s="512"/>
      <c r="P112" s="512"/>
      <c r="Q112" s="512"/>
      <c r="R112" s="512"/>
      <c r="S112" s="512"/>
      <c r="T112" s="512"/>
      <c r="U112" s="512"/>
      <c r="V112" s="512"/>
      <c r="W112" s="512"/>
      <c r="X112" s="512"/>
      <c r="Y112" s="512"/>
      <c r="Z112" s="512"/>
      <c r="AA112" s="512"/>
      <c r="AB112" s="512"/>
      <c r="AC112" s="512"/>
      <c r="AD112" s="512"/>
      <c r="AE112" s="512"/>
      <c r="AF112" s="512"/>
      <c r="AG112" s="512"/>
      <c r="AH112" s="512"/>
      <c r="AI112" s="511"/>
      <c r="AJ112" s="461"/>
    </row>
    <row r="113" spans="1:36" ht="14.25" thickBot="1">
      <c r="A113" s="511" t="s">
        <v>628</v>
      </c>
      <c r="B113" s="511"/>
      <c r="C113" s="511"/>
      <c r="D113" s="511"/>
      <c r="E113" s="512"/>
      <c r="F113" s="512"/>
      <c r="G113" s="512"/>
      <c r="H113" s="512"/>
      <c r="I113" s="512"/>
      <c r="J113" s="512"/>
      <c r="K113" s="512"/>
      <c r="L113" s="512"/>
      <c r="M113" s="512"/>
      <c r="N113" s="512"/>
      <c r="O113" s="512"/>
      <c r="P113" s="512"/>
      <c r="Q113" s="512"/>
      <c r="R113" s="512"/>
      <c r="S113" s="512"/>
      <c r="T113" s="512"/>
      <c r="U113" s="512"/>
      <c r="V113" s="512"/>
      <c r="W113" s="512"/>
      <c r="X113" s="512"/>
      <c r="Y113" s="512"/>
      <c r="Z113" s="512"/>
      <c r="AA113" s="512"/>
      <c r="AB113" s="512"/>
      <c r="AC113" s="512"/>
      <c r="AD113" s="512"/>
      <c r="AE113" s="512"/>
      <c r="AF113" s="512"/>
      <c r="AG113" s="512"/>
      <c r="AH113" s="512"/>
      <c r="AI113" s="511"/>
      <c r="AJ113" s="461"/>
    </row>
    <row r="114" spans="1:36">
      <c r="A114" s="511" t="s">
        <v>668</v>
      </c>
      <c r="B114" s="511"/>
      <c r="C114" s="511"/>
      <c r="D114" s="511"/>
      <c r="E114" s="512"/>
      <c r="F114" s="512"/>
      <c r="G114" s="512"/>
      <c r="H114" s="512"/>
      <c r="I114" s="512"/>
      <c r="J114" s="512"/>
      <c r="K114" s="512"/>
      <c r="L114" s="512"/>
      <c r="M114" s="512"/>
      <c r="N114" s="512"/>
      <c r="O114" s="512"/>
      <c r="P114" s="512"/>
      <c r="Q114" s="512"/>
      <c r="R114" s="512"/>
      <c r="S114" s="512"/>
      <c r="T114" s="512"/>
      <c r="U114" s="512"/>
      <c r="V114" s="512"/>
      <c r="W114" s="512"/>
      <c r="X114" s="512"/>
      <c r="Y114" s="512"/>
      <c r="Z114" s="512"/>
      <c r="AA114" s="512"/>
      <c r="AB114" s="512"/>
      <c r="AC114" s="512"/>
      <c r="AD114" s="512"/>
      <c r="AE114" s="512"/>
      <c r="AF114" s="1328" t="s">
        <v>249</v>
      </c>
      <c r="AG114" s="1329"/>
      <c r="AH114" s="1329"/>
      <c r="AI114" s="1330"/>
      <c r="AJ114" s="461"/>
    </row>
    <row r="115" spans="1:36" ht="14.25" thickBot="1">
      <c r="A115" s="511" t="s">
        <v>629</v>
      </c>
      <c r="B115" s="511"/>
      <c r="C115" s="511"/>
      <c r="D115" s="511"/>
      <c r="E115" s="512"/>
      <c r="F115" s="512"/>
      <c r="G115" s="512"/>
      <c r="H115" s="512"/>
      <c r="I115" s="512"/>
      <c r="J115" s="512"/>
      <c r="K115" s="512"/>
      <c r="L115" s="512"/>
      <c r="M115" s="512"/>
      <c r="N115" s="512"/>
      <c r="O115" s="512"/>
      <c r="P115" s="512"/>
      <c r="Q115" s="512"/>
      <c r="R115" s="512"/>
      <c r="S115" s="512"/>
      <c r="T115" s="512"/>
      <c r="U115" s="512"/>
      <c r="V115" s="512"/>
      <c r="W115" s="512"/>
      <c r="X115" s="512"/>
      <c r="Y115" s="512"/>
      <c r="Z115" s="512"/>
      <c r="AA115" s="512"/>
      <c r="AB115" s="512"/>
      <c r="AC115" s="512"/>
      <c r="AD115" s="512"/>
      <c r="AE115" s="512"/>
      <c r="AF115" s="1331"/>
      <c r="AG115" s="1332"/>
      <c r="AH115" s="1332"/>
      <c r="AI115" s="1333"/>
      <c r="AJ115" s="461"/>
    </row>
    <row r="116" spans="1:36">
      <c r="B116" s="511"/>
      <c r="C116" s="461"/>
      <c r="D116" s="461"/>
      <c r="E116" s="461"/>
      <c r="F116" s="461"/>
      <c r="G116" s="461"/>
      <c r="H116" s="461"/>
      <c r="I116" s="461"/>
      <c r="J116" s="461"/>
      <c r="K116" s="461"/>
      <c r="L116" s="461"/>
      <c r="M116" s="461"/>
      <c r="N116" s="461"/>
      <c r="O116" s="461"/>
      <c r="P116" s="461"/>
      <c r="Q116" s="461"/>
      <c r="R116" s="461"/>
      <c r="S116" s="461"/>
      <c r="T116" s="461"/>
      <c r="U116" s="461"/>
      <c r="V116" s="461"/>
      <c r="W116" s="461"/>
      <c r="X116" s="461"/>
      <c r="Y116" s="461"/>
      <c r="Z116" s="461"/>
      <c r="AA116" s="461"/>
      <c r="AB116" s="461"/>
      <c r="AC116" s="461"/>
      <c r="AD116" s="461"/>
      <c r="AE116" s="461"/>
      <c r="AF116" s="461"/>
      <c r="AG116" s="461"/>
      <c r="AH116" s="461"/>
      <c r="AI116" s="461"/>
      <c r="AJ116" s="461"/>
    </row>
  </sheetData>
  <mergeCells count="42">
    <mergeCell ref="AF114:AI115"/>
    <mergeCell ref="A67:B67"/>
    <mergeCell ref="A109:B109"/>
    <mergeCell ref="A77:A80"/>
    <mergeCell ref="A81:A84"/>
    <mergeCell ref="A68:AI68"/>
    <mergeCell ref="A69:A72"/>
    <mergeCell ref="A101:A104"/>
    <mergeCell ref="A105:A108"/>
    <mergeCell ref="A85:A88"/>
    <mergeCell ref="A89:A92"/>
    <mergeCell ref="A93:A96"/>
    <mergeCell ref="A97:A100"/>
    <mergeCell ref="A73:A76"/>
    <mergeCell ref="A6:AI6"/>
    <mergeCell ref="A7:A10"/>
    <mergeCell ref="A11:A14"/>
    <mergeCell ref="A15:A18"/>
    <mergeCell ref="A19:A22"/>
    <mergeCell ref="A63:A66"/>
    <mergeCell ref="A23:A26"/>
    <mergeCell ref="A27:A30"/>
    <mergeCell ref="A31:A34"/>
    <mergeCell ref="A35:A38"/>
    <mergeCell ref="A39:A42"/>
    <mergeCell ref="A43:A46"/>
    <mergeCell ref="A59:A62"/>
    <mergeCell ref="A47:A50"/>
    <mergeCell ref="A51:A54"/>
    <mergeCell ref="A55:A58"/>
    <mergeCell ref="A2:AI2"/>
    <mergeCell ref="A4:A5"/>
    <mergeCell ref="B4:B5"/>
    <mergeCell ref="C4:C5"/>
    <mergeCell ref="D4:D5"/>
    <mergeCell ref="E4:E5"/>
    <mergeCell ref="F4:F5"/>
    <mergeCell ref="G4:I4"/>
    <mergeCell ref="AI4:AI5"/>
    <mergeCell ref="N4:N5"/>
    <mergeCell ref="O4:AH4"/>
    <mergeCell ref="J4:M4"/>
  </mergeCells>
  <phoneticPr fontId="26"/>
  <pageMargins left="0.7" right="0.7" top="0.75" bottom="0.75" header="0.3" footer="0.3"/>
  <pageSetup paperSize="8"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28</vt:i4>
      </vt:variant>
    </vt:vector>
  </HeadingPairs>
  <TitlesOfParts>
    <vt:vector size="53" baseType="lpstr">
      <vt:lpstr>表紙</vt:lpstr>
      <vt:lpstr>提案書提出資料一覧表</vt:lpstr>
      <vt:lpstr>様式第1号</vt:lpstr>
      <vt:lpstr>様式第10号-2</vt:lpstr>
      <vt:lpstr>様式第12号-1</vt:lpstr>
      <vt:lpstr>様式第13号（別紙1）</vt:lpstr>
      <vt:lpstr>様式第13号（別紙2）</vt:lpstr>
      <vt:lpstr>様式第13号（別紙3）</vt:lpstr>
      <vt:lpstr>様式第14号-1-4（別紙1）</vt:lpstr>
      <vt:lpstr>様式第14号-1-4（別紙2）</vt:lpstr>
      <vt:lpstr>様式第14号-1-10（別紙）</vt:lpstr>
      <vt:lpstr>様式第14号-2-1（別紙1）</vt:lpstr>
      <vt:lpstr>様式第14号-2-1（別紙2）</vt:lpstr>
      <vt:lpstr>様式第14号-2-2（別紙）</vt:lpstr>
      <vt:lpstr>様式第14号-2-3（別紙1）</vt:lpstr>
      <vt:lpstr>様式第14号-2-3（別紙2）</vt:lpstr>
      <vt:lpstr>様式第15号-2-1（別紙1）</vt:lpstr>
      <vt:lpstr>様式第15号-2-1（別紙2）</vt:lpstr>
      <vt:lpstr>様式第15号-3-1（別紙1）</vt:lpstr>
      <vt:lpstr>様式第15号-3-1（別紙2）</vt:lpstr>
      <vt:lpstr>様式第15号-3-1（別紙3）</vt:lpstr>
      <vt:lpstr>様式第15号-3-1（別紙4）</vt:lpstr>
      <vt:lpstr>様式第15号-3-1（別紙5）</vt:lpstr>
      <vt:lpstr>様式第15号-3-1（別紙6）</vt:lpstr>
      <vt:lpstr>様式第15号-3-1（別紙7）</vt:lpstr>
      <vt:lpstr>提案書提出資料一覧表!Print_Area</vt:lpstr>
      <vt:lpstr>表紙!Print_Area</vt:lpstr>
      <vt:lpstr>'様式第10号-2'!Print_Area</vt:lpstr>
      <vt:lpstr>'様式第12号-1'!Print_Area</vt:lpstr>
      <vt:lpstr>'様式第13号（別紙1）'!Print_Area</vt:lpstr>
      <vt:lpstr>'様式第13号（別紙2）'!Print_Area</vt:lpstr>
      <vt:lpstr>'様式第13号（別紙3）'!Print_Area</vt:lpstr>
      <vt:lpstr>'様式第14号-1-10（別紙）'!Print_Area</vt:lpstr>
      <vt:lpstr>'様式第14号-2-1（別紙1）'!Print_Area</vt:lpstr>
      <vt:lpstr>'様式第14号-2-1（別紙2）'!Print_Area</vt:lpstr>
      <vt:lpstr>'様式第14号-2-2（別紙）'!Print_Area</vt:lpstr>
      <vt:lpstr>'様式第14号-2-3（別紙1）'!Print_Area</vt:lpstr>
      <vt:lpstr>'様式第14号-2-3（別紙2）'!Print_Area</vt:lpstr>
      <vt:lpstr>'様式第15号-2-1（別紙1）'!Print_Area</vt:lpstr>
      <vt:lpstr>'様式第15号-2-1（別紙2）'!Print_Area</vt:lpstr>
      <vt:lpstr>'様式第15号-3-1（別紙1）'!Print_Area</vt:lpstr>
      <vt:lpstr>'様式第15号-3-1（別紙2）'!Print_Area</vt:lpstr>
      <vt:lpstr>'様式第15号-3-1（別紙3）'!Print_Area</vt:lpstr>
      <vt:lpstr>'様式第15号-3-1（別紙4）'!Print_Area</vt:lpstr>
      <vt:lpstr>'様式第15号-3-1（別紙5）'!Print_Area</vt:lpstr>
      <vt:lpstr>'様式第15号-3-1（別紙6）'!Print_Area</vt:lpstr>
      <vt:lpstr>'様式第15号-3-1（別紙7）'!Print_Area</vt:lpstr>
      <vt:lpstr>様式第1号!Print_Area</vt:lpstr>
      <vt:lpstr>'様式第14号-1-10（別紙）'!Print_Titles</vt:lpstr>
      <vt:lpstr>'様式第14号-2-3（別紙2）'!Print_Titles</vt:lpstr>
      <vt:lpstr>'様式第15号-3-1（別紙2）'!Print_Titles</vt:lpstr>
      <vt:lpstr>'様式第15号-3-1（別紙3）'!Print_Titles</vt:lpstr>
      <vt:lpstr>'様式第15号-3-1（別紙6）'!Print_Titles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2015-04-02T11:27:42Z</dcterms:created>
  <dcterms:modified xsi:type="dcterms:W3CDTF">2023-02-24T08:32:15Z</dcterms:modified>
</cp:coreProperties>
</file>